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'BS-assets'!$A:$J</definedName>
    <definedName name="_xlnm.Print_Area" localSheetId="2">'BS-equity&amp;liabilities'!$A$1:$J$40</definedName>
    <definedName name="_xlnm.Print_Area" localSheetId="4">'CF'!$A$1:$H$48</definedName>
    <definedName name="_xlnm.Print_Area" localSheetId="3">'EQUITY '!$A$1:$G$53</definedName>
    <definedName name="_xlnm.Print_Area" localSheetId="0">'IS'!$A$1:$H$45</definedName>
    <definedName name="PRINT_AREA_MI">#REF!</definedName>
    <definedName name="_xlnm.Print_Titles" localSheetId="0">'IS'!$1:$15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<sst xmlns="http://schemas.openxmlformats.org/spreadsheetml/2006/main" count="213" uniqueCount="150">
  <si>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</si>
  <si>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</si>
  <si>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</si>
  <si>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</si>
  <si>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</si>
  <si>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</si>
  <si>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</si>
  <si>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</si>
  <si>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</si>
  <si>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</si>
  <si>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</si>
  <si>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</si>
  <si>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</si>
  <si>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</si>
  <si>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</si>
  <si>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</si>
  <si>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</si>
  <si>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</si>
  <si>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</si>
  <si>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</si>
  <si>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</si>
  <si>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</si>
  <si>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</si>
  <si>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</si>
  <si>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</si>
  <si>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</si>
  <si>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</si>
  <si>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</si>
  <si>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</si>
  <si>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</si>
  <si>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</si>
  <si>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</si>
  <si>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</si>
  <si>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</si>
  <si>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</si>
  <si>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</si>
  <si>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</si>
  <si>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N/A</t>
  </si>
  <si>
    <t>Note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</si>
  <si>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</si>
  <si>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</si>
  <si>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</si>
  <si>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</si>
  <si>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</si>
  <si>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</si>
  <si>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</si>
  <si>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</si>
  <si>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</si>
  <si>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</si>
  <si>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</si>
  <si>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</si>
  <si>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</si>
  <si>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At 1 January 2006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</si>
  <si>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</si>
  <si>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</si>
  <si>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</si>
  <si>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Equity holders of the parent</t>
  </si>
  <si>
    <t>2005</t>
  </si>
  <si>
    <t>2006</t>
  </si>
  <si>
    <t>Revenue</t>
  </si>
  <si>
    <t>Profit for the period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</si>
  <si>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</si>
  <si>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</si>
  <si>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</si>
  <si>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</si>
  <si>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</si>
  <si>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as previously reported</t>
  </si>
  <si>
    <t>adjustments/</t>
  </si>
  <si>
    <t>reclassifications</t>
  </si>
  <si>
    <t>(restated)</t>
  </si>
  <si>
    <t>EQUITY AND LIABILITIES</t>
  </si>
  <si>
    <t>Equity attributable to equity holders of the parent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</si>
  <si>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</si>
  <si>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</si>
  <si>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</si>
  <si>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</si>
  <si>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</si>
  <si>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</si>
  <si>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</si>
  <si>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</si>
  <si>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</si>
  <si>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</si>
  <si>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>expenses for the period</t>
  </si>
  <si>
    <t xml:space="preserve">Total recognised income </t>
  </si>
  <si>
    <t>and expenses for the period</t>
  </si>
  <si>
    <t xml:space="preserve">Dividends distributed </t>
  </si>
  <si>
    <t>to equity holders</t>
  </si>
  <si>
    <t>At 1 January 2005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</si>
  <si>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</si>
  <si>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</si>
  <si>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 xml:space="preserve"> to equity holders of the parent :</t>
  </si>
  <si>
    <t>2006</t>
  </si>
  <si>
    <t>2005</t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</si>
  <si>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</si>
  <si>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</si>
  <si>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</si>
  <si>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</si>
  <si>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</si>
  <si>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</si>
  <si>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</si>
  <si>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</si>
  <si>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</si>
  <si>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</si>
  <si>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Profit before tax</t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</si>
  <si>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</si>
  <si>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</si>
  <si>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</si>
  <si>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financial statements the year ended 31st December 2005 and the accompanying explanatory</t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</si>
  <si>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</si>
  <si>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</si>
  <si>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</si>
  <si>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</si>
  <si>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</si>
  <si>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</si>
  <si>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statements for the year ended 31st December 2005 and the accompanying explanatory notes attached to</t>
  </si>
  <si>
    <t>the interim financial statements.</t>
  </si>
  <si>
    <t>Note</t>
  </si>
  <si>
    <t>As previously stated</t>
  </si>
  <si>
    <t>At 1 January 2005 (restated)</t>
  </si>
  <si>
    <t>At 1 January 2006 (restated)</t>
  </si>
  <si>
    <t xml:space="preserve">The condensed  consolidated  cash  flow statement should  be read  in conjunction </t>
  </si>
  <si>
    <t>the accompanying explanatory notes attached to the interim financial statements.</t>
  </si>
  <si>
    <r>
      <t>P</t>
    </r>
    <r>
      <rPr>
        <sz val="12"/>
        <rFont val="Times New Roman"/>
        <family val="1"/>
      </rPr>
      <t>rior year adjustments</t>
    </r>
  </si>
  <si>
    <t>-Effects of adopting FRS 140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</si>
  <si>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</si>
  <si>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</si>
  <si>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</si>
  <si>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</si>
  <si>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</si>
  <si>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Attributable     to      equity      holders      of      the       parent</t>
  </si>
  <si>
    <t xml:space="preserve">with the audited financial statements for the year ended 31st December 2005 and </t>
  </si>
  <si>
    <t xml:space="preserve">the audited financial statements  for the year ended  31st December 2005 and the accompanying </t>
  </si>
  <si>
    <t>Short term borrowings</t>
  </si>
  <si>
    <t>For the quarter ended 31 December 2006</t>
  </si>
  <si>
    <t>As at 31 December 2006</t>
  </si>
  <si>
    <t>For  the  quarter  ended 31 December 2006</t>
  </si>
  <si>
    <t>Balance at 31.12.2005 (restated)</t>
  </si>
  <si>
    <t>quarter ended 31 December 2005</t>
  </si>
  <si>
    <t>Changes in equity for the 4th</t>
  </si>
  <si>
    <t xml:space="preserve">12 months </t>
  </si>
  <si>
    <t>ended 31 December 2006</t>
  </si>
  <si>
    <t>ended 31 December 2005</t>
  </si>
  <si>
    <t>quarter end 31 December 2006</t>
  </si>
  <si>
    <t>Balance at 31 December 2006</t>
  </si>
  <si>
    <t>12 months</t>
  </si>
  <si>
    <t>12 MONTHS</t>
  </si>
  <si>
    <t xml:space="preserve"> 31 December</t>
  </si>
  <si>
    <t xml:space="preserve"> 31 December</t>
  </si>
  <si>
    <t>(restated)</t>
  </si>
  <si>
    <r>
      <t>(</t>
    </r>
    <r>
      <rPr>
        <sz val="12"/>
        <rFont val="Times New Roman"/>
        <family val="1"/>
      </rPr>
      <t>restated)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</si>
</sst>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  <numFmt numFmtId="188" formatCode="_(* #,##0.0_);_(* \(#,##0.0\);_(* &quot;-&quot;?_);_(@_)"/>
    <numFmt numFmtId="189" formatCode="&quot;￥&quot;#,##0;&quot;￥&quot;\-#,##0"/>
    <numFmt numFmtId="190" formatCode="&quot;￥&quot;#,##0;[Red]&quot;￥&quot;\-#,##0"/>
    <numFmt numFmtId="191" formatCode="&quot;￥&quot;#,##0.00;&quot;￥&quot;\-#,##0.00"/>
    <numFmt numFmtId="192" formatCode="&quot;￥&quot;#,##0.00;[Red]&quot;￥&quot;\-#,##0.00"/>
    <numFmt numFmtId="193" formatCode="_ &quot;￥&quot;* #,##0_ ;_ &quot;￥&quot;* \-#,##0_ ;_ &quot;￥&quot;* &quot;-&quot;_ ;_ @_ "/>
    <numFmt numFmtId="194" formatCode="_ * #,##0_ ;_ * \-#,##0_ ;_ * &quot;-&quot;_ ;_ @_ "/>
    <numFmt numFmtId="195" formatCode="_ &quot;￥&quot;* #,##0.00_ ;_ &quot;￥&quot;* \-#,##0.00_ ;_ &quot;￥&quot;* &quot;-&quot;??_ ;_ @_ "/>
    <numFmt numFmtId="196" formatCode="_ * #,##0.00_ ;_ * \-#,##0.00_ ;_ * &quot;-&quot;??_ ;_ @_ "/>
    <numFmt numFmtId="197" formatCode="_(* #,##0.0_);_(* \(#,##0.0\);_(* &quot;-&quot;??_);_(@_)"/>
    <numFmt numFmtId="198" formatCode="_(* #,##0,_);_(* \(#,##0,\);_(* &quot;-&quot;_);_(@_)"/>
    <numFmt numFmtId="199" formatCode="_(* #,##0.000_);_(* \(#,##0.000\);_(* &quot;-&quot;??_);_(@_)"/>
    <numFmt numFmtId="200" formatCode="_(* #,##0.0000_);_(* \(#,##0.000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dd\-mmm\-yyyy"/>
    <numFmt numFmtId="205" formatCode="0.0"/>
    <numFmt numFmtId="206" formatCode="0.000"/>
    <numFmt numFmtId="207" formatCode="0.0000"/>
    <numFmt numFmtId="208" formatCode="d\-mmm\-yyyy"/>
    <numFmt numFmtId="209" formatCode="mmm\-yyyy"/>
    <numFmt numFmtId="210" formatCode="0.0000000"/>
    <numFmt numFmtId="211" formatCode="0.000000"/>
    <numFmt numFmtId="212" formatCode="0.00000"/>
    <numFmt numFmtId="213" formatCode="&quot;RM&quot;\ #,##0_);\(&quot;RM&quot;\ #,##0\)"/>
    <numFmt numFmtId="214" formatCode="&quot;RM&quot;\ #,##0_);[Red]\(&quot;RM&quot;\ #,##0\)"/>
    <numFmt numFmtId="215" formatCode="&quot;RM&quot;\ #,##0.00_);\(&quot;RM&quot;\ #,##0.00\)"/>
    <numFmt numFmtId="216" formatCode="&quot;RM&quot;\ #,##0.00_);[Red]\(&quot;RM&quot;\ #,##0.00\)"/>
    <numFmt numFmtId="217" formatCode="0.00_)"/>
    <numFmt numFmtId="218" formatCode="0.0000%"/>
    <numFmt numFmtId="219" formatCode="&quot;RM&quot;#,##0;\-&quot;RM&quot;#,##0"/>
    <numFmt numFmtId="220" formatCode="0.0000000000000"/>
    <numFmt numFmtId="221" formatCode="_-* #,##0.00\ _F_-;\-* #,##0.00\ _F_-;_-* &quot;-&quot;??\ _F_-;_-@_-"/>
    <numFmt numFmtId="222" formatCode="&quot;RM&quot;#,##0"/>
    <numFmt numFmtId="223" formatCode="0.00_);[Red]\(0.00\)"/>
    <numFmt numFmtId="224" formatCode="0_);[Red]\(0\)"/>
    <numFmt numFmtId="225" formatCode="0.00_ "/>
    <numFmt numFmtId="226" formatCode="[$-409]dddd\,\ mmmm\ dd\,\ yyyy"/>
  </numFmts>
  <fonts count="33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1" fontId="22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1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21" fillId="0" borderId="0">
      <alignment/>
      <protection/>
    </xf>
    <xf numFmtId="213" fontId="21" fillId="0" borderId="0">
      <alignment/>
      <protection locked="0"/>
    </xf>
    <xf numFmtId="214" fontId="21" fillId="0" borderId="0">
      <alignment/>
      <protection/>
    </xf>
    <xf numFmtId="40" fontId="21" fillId="0" borderId="0" applyFont="0" applyFill="0" applyBorder="0" applyAlignment="0" applyProtection="0"/>
    <xf numFmtId="215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16" fontId="21" fillId="0" borderId="0">
      <alignment/>
      <protection locked="0"/>
    </xf>
    <xf numFmtId="216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17" fontId="29" fillId="0" borderId="0">
      <alignment/>
      <protection/>
    </xf>
    <xf numFmtId="220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06" fontId="30" fillId="0" borderId="4" applyFont="0" applyBorder="0" applyAlignment="0">
      <protection/>
    </xf>
    <xf numFmtId="221" fontId="22" fillId="0" borderId="0" applyFont="0" applyFill="0" applyBorder="0" applyAlignment="0" applyProtection="0"/>
    <xf numFmtId="216" fontId="21" fillId="0" borderId="5">
      <alignment/>
      <protection locked="0"/>
    </xf>
    <xf numFmtId="40" fontId="32" fillId="0" borderId="3" applyFont="0" applyFill="0" applyBorder="0" applyAlignment="0" applyProtection="0"/>
    <xf numFmtId="218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38" fontId="4" fillId="0" borderId="0" xfId="65" applyNumberFormat="1" applyFont="1" applyAlignment="1" quotePrefix="1">
      <alignment horizontal="center"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84" fontId="3" fillId="0" borderId="0" xfId="34" applyNumberFormat="1" applyFont="1" applyBorder="1" applyAlignment="1">
      <alignment/>
    </xf>
    <xf numFmtId="184" fontId="3" fillId="0" borderId="5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0" fillId="0" borderId="0" xfId="65" applyFont="1" applyAlignment="1">
      <alignment horizontal="center"/>
      <protection/>
    </xf>
    <xf numFmtId="38" fontId="0" fillId="0" borderId="0" xfId="65" applyNumberFormat="1" applyFont="1" applyAlignment="1" quotePrefix="1">
      <alignment horizontal="center"/>
      <protection/>
    </xf>
    <xf numFmtId="0" fontId="0" fillId="0" borderId="0" xfId="65" applyFont="1" applyAlignment="1" quotePrefix="1">
      <alignment horizontal="center"/>
      <protection/>
    </xf>
    <xf numFmtId="14" fontId="0" fillId="0" borderId="0" xfId="65" applyNumberFormat="1" applyFont="1" applyAlignment="1">
      <alignment horizontal="center"/>
      <protection/>
    </xf>
    <xf numFmtId="184" fontId="0" fillId="0" borderId="0" xfId="34" applyNumberFormat="1" applyFont="1" applyBorder="1" applyAlignment="1">
      <alignment/>
    </xf>
    <xf numFmtId="184" fontId="0" fillId="0" borderId="6" xfId="34" applyNumberFormat="1" applyFont="1" applyBorder="1" applyAlignment="1">
      <alignment/>
    </xf>
    <xf numFmtId="184" fontId="0" fillId="0" borderId="7" xfId="34" applyNumberFormat="1" applyFont="1" applyBorder="1" applyAlignment="1">
      <alignment/>
    </xf>
    <xf numFmtId="184" fontId="0" fillId="0" borderId="2" xfId="34" applyNumberFormat="1" applyFont="1" applyBorder="1" applyAlignment="1">
      <alignment/>
    </xf>
    <xf numFmtId="184" fontId="0" fillId="0" borderId="8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84" fontId="0" fillId="0" borderId="4" xfId="34" applyNumberFormat="1" applyFont="1" applyBorder="1" applyAlignment="1">
      <alignment/>
    </xf>
    <xf numFmtId="184" fontId="0" fillId="0" borderId="9" xfId="34" applyNumberFormat="1" applyFont="1" applyBorder="1" applyAlignment="1">
      <alignment/>
    </xf>
    <xf numFmtId="184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84" fontId="0" fillId="0" borderId="0" xfId="65" applyNumberFormat="1" applyFont="1">
      <alignment/>
      <protection/>
    </xf>
    <xf numFmtId="184" fontId="0" fillId="0" borderId="10" xfId="34" applyNumberFormat="1" applyFont="1" applyBorder="1" applyAlignment="1">
      <alignment/>
    </xf>
    <xf numFmtId="0" fontId="0" fillId="0" borderId="0" xfId="65" applyFont="1" quotePrefix="1">
      <alignment/>
      <protection/>
    </xf>
    <xf numFmtId="184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0" fillId="0" borderId="0" xfId="66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84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18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11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184" fontId="3" fillId="0" borderId="2" xfId="34" applyNumberFormat="1" applyFont="1" applyBorder="1" applyAlignment="1">
      <alignment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0" fontId="14" fillId="0" borderId="0" xfId="66" applyFont="1" applyAlignment="1">
      <alignment horizontal="center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11" xfId="67" applyNumberFormat="1" applyFont="1" applyBorder="1">
      <alignment/>
      <protection/>
    </xf>
    <xf numFmtId="184" fontId="0" fillId="0" borderId="4" xfId="34" applyNumberFormat="1" applyFont="1" applyBorder="1" applyAlignment="1">
      <alignment/>
    </xf>
    <xf numFmtId="41" fontId="0" fillId="0" borderId="0" xfId="66" applyNumberFormat="1" applyFont="1" applyBorder="1" applyAlignment="1">
      <alignment/>
      <protection/>
    </xf>
    <xf numFmtId="41" fontId="0" fillId="0" borderId="10" xfId="66" applyNumberFormat="1" applyFont="1" applyBorder="1" applyAlignment="1">
      <alignment/>
      <protection/>
    </xf>
    <xf numFmtId="41" fontId="0" fillId="0" borderId="10" xfId="66" applyNumberFormat="1" applyFont="1" applyBorder="1">
      <alignment/>
      <protection/>
    </xf>
    <xf numFmtId="38" fontId="0" fillId="0" borderId="0" xfId="65" applyNumberFormat="1" applyFont="1" applyAlignment="1">
      <alignment horizontal="right"/>
      <protection/>
    </xf>
    <xf numFmtId="37" fontId="0" fillId="0" borderId="0" xfId="65" applyNumberFormat="1" applyFont="1" applyAlignment="1">
      <alignment horizontal="right"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11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11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84" fontId="0" fillId="0" borderId="0" xfId="34" applyNumberFormat="1" applyFont="1" applyFill="1" applyAlignment="1">
      <alignment/>
    </xf>
    <xf numFmtId="184" fontId="0" fillId="0" borderId="4" xfId="34" applyNumberFormat="1" applyFont="1" applyFill="1" applyBorder="1" applyAlignment="1">
      <alignment/>
    </xf>
    <xf numFmtId="184" fontId="0" fillId="0" borderId="2" xfId="34" applyNumberFormat="1" applyFont="1" applyFill="1" applyBorder="1" applyAlignment="1">
      <alignment/>
    </xf>
    <xf numFmtId="184" fontId="3" fillId="0" borderId="5" xfId="34" applyNumberFormat="1" applyFont="1" applyFill="1" applyBorder="1" applyAlignment="1">
      <alignment/>
    </xf>
    <xf numFmtId="184" fontId="3" fillId="0" borderId="2" xfId="34" applyNumberFormat="1" applyFont="1" applyFill="1" applyBorder="1" applyAlignment="1">
      <alignment/>
    </xf>
    <xf numFmtId="184" fontId="0" fillId="0" borderId="4" xfId="34" applyNumberFormat="1" applyFont="1" applyFill="1" applyBorder="1" applyAlignment="1">
      <alignment/>
    </xf>
    <xf numFmtId="184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41" fontId="0" fillId="0" borderId="0" xfId="65" applyNumberFormat="1" applyFont="1" applyFill="1" applyAlignment="1">
      <alignment horizontal="right"/>
      <protection/>
    </xf>
    <xf numFmtId="184" fontId="0" fillId="0" borderId="10" xfId="34" applyNumberFormat="1" applyFont="1" applyFill="1" applyBorder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B"/>
      <sheetName val="FF-2 (1)"/>
      <sheetName val="Attach"/>
      <sheetName val="Hypo"/>
      <sheetName val="F-11"/>
      <sheetName val="F-22"/>
      <sheetName val="AP110 sup"/>
      <sheetName val="AP110sup"/>
      <sheetName val="A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1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0"/>
  <sheetViews>
    <sheetView tabSelected="1" workbookViewId="0" topLeftCell="A1">
      <selection activeCell="G25" sqref="G25"/>
    </sheetView>
  </sheetViews>
  <sheetFormatPr defaultColWidth="9.00390625" defaultRowHeight="15.75"/>
  <cols>
    <col min="1" max="1" width="4.75390625" style="28" customWidth="1"/>
    <col min="2" max="2" width="10.75390625" style="28" customWidth="1"/>
    <col min="3" max="3" width="5.625" style="28" customWidth="1"/>
    <col min="4" max="4" width="6.00390625" style="28" customWidth="1"/>
    <col min="5" max="5" width="15.625" style="44" customWidth="1"/>
    <col min="6" max="6" width="15.625" style="43" customWidth="1"/>
    <col min="7" max="7" width="15.625" style="41" customWidth="1"/>
    <col min="8" max="8" width="15.625" style="42" customWidth="1"/>
    <col min="9" max="16384" width="8.00390625" style="40" customWidth="1"/>
  </cols>
  <sheetData>
    <row r="1" spans="1:9" s="23" customFormat="1" ht="15.75">
      <c r="A1" s="1" t="s">
        <v>0</v>
      </c>
      <c r="B1" s="21"/>
      <c r="C1" s="22"/>
      <c r="D1" s="22"/>
      <c r="E1" s="22"/>
      <c r="G1" s="22"/>
      <c r="H1" s="9"/>
      <c r="I1" s="9"/>
    </row>
    <row r="2" spans="1:9" s="23" customFormat="1" ht="15.75">
      <c r="A2" s="2" t="s">
        <v>1</v>
      </c>
      <c r="B2" s="21"/>
      <c r="C2" s="22"/>
      <c r="D2" s="22"/>
      <c r="E2" s="22"/>
      <c r="G2" s="18"/>
      <c r="H2" s="18"/>
      <c r="I2" s="18"/>
    </row>
    <row r="3" spans="1:9" s="23" customFormat="1" ht="15.75">
      <c r="A3" s="86" t="s">
        <v>41</v>
      </c>
      <c r="B3" s="21"/>
      <c r="C3" s="22"/>
      <c r="D3" s="22"/>
      <c r="E3" s="22"/>
      <c r="F3" s="32"/>
      <c r="G3" s="25"/>
      <c r="H3" s="25"/>
      <c r="I3" s="25"/>
    </row>
    <row r="4" spans="1:8" s="23" customFormat="1" ht="4.5" customHeight="1">
      <c r="A4" s="5"/>
      <c r="B4" s="6"/>
      <c r="C4" s="7"/>
      <c r="D4" s="7"/>
      <c r="E4" s="7"/>
      <c r="F4" s="17"/>
      <c r="G4" s="33"/>
      <c r="H4" s="34"/>
    </row>
    <row r="5" spans="1:8" ht="15.75">
      <c r="A5" s="51" t="s">
        <v>7</v>
      </c>
      <c r="B5" s="35"/>
      <c r="C5" s="36"/>
      <c r="D5" s="36"/>
      <c r="E5" s="36"/>
      <c r="F5" s="37"/>
      <c r="G5" s="38"/>
      <c r="H5" s="39"/>
    </row>
    <row r="6" spans="1:8" ht="15.75">
      <c r="A6" s="51" t="s">
        <v>133</v>
      </c>
      <c r="B6" s="35"/>
      <c r="C6" s="36"/>
      <c r="D6" s="36"/>
      <c r="E6" s="36"/>
      <c r="F6" s="105"/>
      <c r="G6" s="38"/>
      <c r="H6" s="39"/>
    </row>
    <row r="7" spans="1:8" s="23" customFormat="1" ht="15.75">
      <c r="A7" s="8" t="s">
        <v>2</v>
      </c>
      <c r="B7" s="6"/>
      <c r="C7" s="7"/>
      <c r="D7" s="7"/>
      <c r="E7" s="7"/>
      <c r="F7" s="17"/>
      <c r="G7" s="33"/>
      <c r="H7" s="34"/>
    </row>
    <row r="8" spans="1:6" ht="9.75" customHeight="1">
      <c r="A8" s="23"/>
      <c r="B8" s="23"/>
      <c r="C8" s="23"/>
      <c r="D8" s="23"/>
      <c r="E8" s="20"/>
      <c r="F8" s="19"/>
    </row>
    <row r="9" spans="5:8" s="69" customFormat="1" ht="12.75">
      <c r="E9" s="73" t="s">
        <v>58</v>
      </c>
      <c r="F9" s="73" t="s">
        <v>57</v>
      </c>
      <c r="G9" s="73" t="s">
        <v>91</v>
      </c>
      <c r="H9" s="73" t="s">
        <v>92</v>
      </c>
    </row>
    <row r="10" spans="5:8" s="70" customFormat="1" ht="12">
      <c r="E10" s="71" t="s">
        <v>8</v>
      </c>
      <c r="F10" s="71" t="s">
        <v>42</v>
      </c>
      <c r="G10" s="72" t="s">
        <v>145</v>
      </c>
      <c r="H10" s="72" t="s">
        <v>145</v>
      </c>
    </row>
    <row r="11" spans="4:8" s="70" customFormat="1" ht="12">
      <c r="D11" s="100" t="s">
        <v>39</v>
      </c>
      <c r="E11" s="72" t="s">
        <v>9</v>
      </c>
      <c r="F11" s="72" t="s">
        <v>43</v>
      </c>
      <c r="G11" s="72" t="s">
        <v>11</v>
      </c>
      <c r="H11" s="72" t="s">
        <v>44</v>
      </c>
    </row>
    <row r="12" spans="4:8" s="70" customFormat="1" ht="12">
      <c r="D12" s="100"/>
      <c r="E12" s="71" t="s">
        <v>147</v>
      </c>
      <c r="F12" s="71" t="s">
        <v>146</v>
      </c>
      <c r="G12" s="72" t="s">
        <v>10</v>
      </c>
      <c r="H12" s="72" t="s">
        <v>45</v>
      </c>
    </row>
    <row r="13" spans="4:8" s="70" customFormat="1" ht="12">
      <c r="D13" s="100"/>
      <c r="E13" s="71"/>
      <c r="F13" s="72" t="s">
        <v>148</v>
      </c>
      <c r="G13" s="72"/>
      <c r="H13" s="72" t="s">
        <v>148</v>
      </c>
    </row>
    <row r="14" spans="4:8" s="70" customFormat="1" ht="12">
      <c r="D14" s="100"/>
      <c r="E14" s="72" t="s">
        <v>6</v>
      </c>
      <c r="F14" s="72" t="s">
        <v>6</v>
      </c>
      <c r="G14" s="72" t="s">
        <v>6</v>
      </c>
      <c r="H14" s="72" t="s">
        <v>6</v>
      </c>
    </row>
    <row r="15" spans="1:8" s="28" customFormat="1" ht="15.75">
      <c r="A15" s="23"/>
      <c r="B15" s="23"/>
      <c r="C15" s="23"/>
      <c r="D15" s="101"/>
      <c r="E15" s="14"/>
      <c r="F15" s="14"/>
      <c r="G15" s="14"/>
      <c r="H15" s="14"/>
    </row>
    <row r="16" spans="1:8" s="28" customFormat="1" ht="15.75">
      <c r="A16" s="10" t="s">
        <v>59</v>
      </c>
      <c r="D16" s="100">
        <v>10</v>
      </c>
      <c r="E16" s="111">
        <v>46991</v>
      </c>
      <c r="F16" s="156">
        <v>39482</v>
      </c>
      <c r="G16" s="116">
        <f>41610+47932+46991+51805</f>
        <v>188338</v>
      </c>
      <c r="H16" s="111">
        <v>180967</v>
      </c>
    </row>
    <row r="17" spans="4:8" s="28" customFormat="1" ht="15.75">
      <c r="D17" s="102"/>
      <c r="E17" s="111"/>
      <c r="F17" s="111"/>
      <c r="G17" s="111"/>
      <c r="H17" s="111"/>
    </row>
    <row r="18" spans="1:8" s="28" customFormat="1" ht="15.75">
      <c r="A18" s="15" t="s">
        <v>53</v>
      </c>
      <c r="D18" s="102"/>
      <c r="E18" s="111">
        <f>-46624-5-60-3-71-8</f>
        <v>-46771</v>
      </c>
      <c r="F18" s="157">
        <f>-39857-28+6</f>
        <v>-39879</v>
      </c>
      <c r="G18" s="116">
        <f>-47960-39198-44995-46624-5-60-3-71-8</f>
        <v>-178924</v>
      </c>
      <c r="H18" s="112">
        <v>-175015</v>
      </c>
    </row>
    <row r="19" spans="4:8" s="28" customFormat="1" ht="15.75">
      <c r="D19" s="102"/>
      <c r="E19" s="111"/>
      <c r="F19" s="111"/>
      <c r="G19" s="111"/>
      <c r="H19" s="111"/>
    </row>
    <row r="20" spans="1:8" s="28" customFormat="1" ht="15.75">
      <c r="A20" s="15" t="s">
        <v>88</v>
      </c>
      <c r="D20" s="102"/>
      <c r="E20" s="186">
        <f>323+71</f>
        <v>394</v>
      </c>
      <c r="F20" s="186">
        <v>404</v>
      </c>
      <c r="G20" s="169">
        <f>377+306+323+307+71</f>
        <v>1384</v>
      </c>
      <c r="H20" s="111">
        <v>1651</v>
      </c>
    </row>
    <row r="21" spans="4:8" s="28" customFormat="1" ht="15.75">
      <c r="D21" s="102"/>
      <c r="E21" s="111"/>
      <c r="F21" s="111"/>
      <c r="G21" s="111"/>
      <c r="H21" s="111"/>
    </row>
    <row r="22" spans="1:8" s="28" customFormat="1" ht="15.75">
      <c r="A22" s="28" t="s">
        <v>54</v>
      </c>
      <c r="D22" s="102"/>
      <c r="E22" s="111">
        <v>0</v>
      </c>
      <c r="F22" s="111">
        <v>-31</v>
      </c>
      <c r="G22" s="111">
        <v>-1</v>
      </c>
      <c r="H22" s="111">
        <v>-120</v>
      </c>
    </row>
    <row r="23" spans="4:8" s="28" customFormat="1" ht="15.75">
      <c r="D23" s="102"/>
      <c r="E23" s="111"/>
      <c r="F23" s="111"/>
      <c r="G23" s="111"/>
      <c r="H23" s="111"/>
    </row>
    <row r="24" spans="1:8" s="28" customFormat="1" ht="15.75">
      <c r="A24" s="10" t="s">
        <v>103</v>
      </c>
      <c r="D24" s="102"/>
      <c r="E24" s="113">
        <f>SUM(E16:E23)</f>
        <v>614</v>
      </c>
      <c r="F24" s="113">
        <f>SUM(F16:F23)</f>
        <v>-24</v>
      </c>
      <c r="G24" s="113">
        <f>SUM(G16:G23)</f>
        <v>10797</v>
      </c>
      <c r="H24" s="113">
        <f>SUM(H16:H23)</f>
        <v>7483</v>
      </c>
    </row>
    <row r="25" spans="4:8" s="28" customFormat="1" ht="15.75">
      <c r="D25" s="102"/>
      <c r="E25" s="111"/>
      <c r="F25" s="111"/>
      <c r="G25" s="111"/>
      <c r="H25" s="111"/>
    </row>
    <row r="26" spans="1:8" s="28" customFormat="1" ht="15.75">
      <c r="A26" s="164" t="s">
        <v>102</v>
      </c>
      <c r="B26" s="162"/>
      <c r="C26" s="162"/>
      <c r="D26" s="163">
        <v>21</v>
      </c>
      <c r="E26" s="158">
        <f>-90+62+17-6-70+77+2</f>
        <v>-8</v>
      </c>
      <c r="F26" s="158">
        <v>-86</v>
      </c>
      <c r="G26" s="169">
        <f>-666-729-384-90-6+62+17-70+77+2</f>
        <v>-1787</v>
      </c>
      <c r="H26" s="158">
        <v>-2385</v>
      </c>
    </row>
    <row r="27" spans="1:8" s="28" customFormat="1" ht="6.75" customHeight="1">
      <c r="A27" s="162"/>
      <c r="B27" s="162"/>
      <c r="C27" s="162"/>
      <c r="D27" s="165"/>
      <c r="E27" s="159"/>
      <c r="F27" s="159"/>
      <c r="G27" s="159"/>
      <c r="H27" s="159"/>
    </row>
    <row r="28" spans="1:8" s="28" customFormat="1" ht="15.75">
      <c r="A28" s="166" t="s">
        <v>60</v>
      </c>
      <c r="B28" s="161"/>
      <c r="C28" s="162"/>
      <c r="D28" s="165"/>
      <c r="E28" s="158">
        <f>+E24+E26</f>
        <v>606</v>
      </c>
      <c r="F28" s="158">
        <f>+F24+F26</f>
        <v>-110</v>
      </c>
      <c r="G28" s="158">
        <f>+G24+G26</f>
        <v>9010</v>
      </c>
      <c r="H28" s="158">
        <f>+H24+H26</f>
        <v>5098</v>
      </c>
    </row>
    <row r="29" spans="1:8" s="28" customFormat="1" ht="7.5" customHeight="1" thickBot="1">
      <c r="A29" s="162"/>
      <c r="B29" s="162"/>
      <c r="C29" s="162"/>
      <c r="D29" s="165"/>
      <c r="E29" s="168"/>
      <c r="F29" s="168"/>
      <c r="G29" s="168"/>
      <c r="H29" s="115"/>
    </row>
    <row r="30" spans="1:8" s="28" customFormat="1" ht="7.5" customHeight="1" thickTop="1">
      <c r="A30" s="162"/>
      <c r="B30" s="162"/>
      <c r="C30" s="162"/>
      <c r="D30" s="165"/>
      <c r="E30" s="169"/>
      <c r="F30" s="169"/>
      <c r="G30" s="169"/>
      <c r="H30" s="116"/>
    </row>
    <row r="31" spans="1:8" s="28" customFormat="1" ht="15.75">
      <c r="A31" s="167" t="s">
        <v>55</v>
      </c>
      <c r="B31" s="162"/>
      <c r="C31" s="162"/>
      <c r="D31" s="165"/>
      <c r="E31" s="170"/>
      <c r="F31" s="170"/>
      <c r="G31" s="170"/>
      <c r="H31" s="117"/>
    </row>
    <row r="32" spans="1:8" s="28" customFormat="1" ht="16.5" thickBot="1">
      <c r="A32" s="167" t="s">
        <v>56</v>
      </c>
      <c r="B32" s="162"/>
      <c r="C32" s="162"/>
      <c r="D32" s="165"/>
      <c r="E32" s="171">
        <f>+E28</f>
        <v>606</v>
      </c>
      <c r="F32" s="171">
        <f>+F28</f>
        <v>-110</v>
      </c>
      <c r="G32" s="171">
        <f>+G28</f>
        <v>9010</v>
      </c>
      <c r="H32" s="151">
        <f>+H28</f>
        <v>5098</v>
      </c>
    </row>
    <row r="33" spans="1:8" s="28" customFormat="1" ht="16.5" thickTop="1">
      <c r="A33" s="15"/>
      <c r="D33" s="102"/>
      <c r="E33" s="117"/>
      <c r="F33" s="117"/>
      <c r="G33" s="117"/>
      <c r="H33" s="117"/>
    </row>
    <row r="34" spans="4:8" s="28" customFormat="1" ht="15.75">
      <c r="D34" s="102"/>
      <c r="E34" s="114"/>
      <c r="F34" s="114"/>
      <c r="G34" s="114"/>
      <c r="H34" s="114"/>
    </row>
    <row r="35" spans="1:8" s="28" customFormat="1" ht="15.75">
      <c r="A35" s="87"/>
      <c r="D35" s="102"/>
      <c r="E35" s="114"/>
      <c r="F35" s="114"/>
      <c r="G35" s="114"/>
      <c r="H35" s="114"/>
    </row>
    <row r="36" spans="4:8" s="28" customFormat="1" ht="15.75">
      <c r="D36" s="102"/>
      <c r="E36" s="116"/>
      <c r="F36" s="116"/>
      <c r="G36" s="118"/>
      <c r="H36" s="116"/>
    </row>
    <row r="37" spans="1:8" s="28" customFormat="1" ht="15.75">
      <c r="A37" s="45" t="s">
        <v>89</v>
      </c>
      <c r="D37" s="102"/>
      <c r="E37" s="116"/>
      <c r="F37" s="116"/>
      <c r="G37" s="118"/>
      <c r="H37" s="116"/>
    </row>
    <row r="38" spans="1:8" s="28" customFormat="1" ht="15.75">
      <c r="A38" s="15" t="s">
        <v>90</v>
      </c>
      <c r="D38" s="102"/>
      <c r="E38" s="116"/>
      <c r="F38" s="116"/>
      <c r="G38" s="118"/>
      <c r="H38" s="116"/>
    </row>
    <row r="39" spans="1:8" s="28" customFormat="1" ht="15.75">
      <c r="A39" s="160" t="s">
        <v>12</v>
      </c>
      <c r="B39" s="161" t="s">
        <v>13</v>
      </c>
      <c r="C39" s="162"/>
      <c r="D39" s="163">
        <v>29</v>
      </c>
      <c r="E39" s="173">
        <f>+E32/60000*100</f>
        <v>1.01</v>
      </c>
      <c r="F39" s="147">
        <f>+F32/60000*100</f>
        <v>-0.18333333333333332</v>
      </c>
      <c r="G39" s="172">
        <f>+G32/60000*100</f>
        <v>15.016666666666667</v>
      </c>
      <c r="H39" s="147">
        <f>+H32/60000*100</f>
        <v>8.496666666666666</v>
      </c>
    </row>
    <row r="40" spans="1:8" s="28" customFormat="1" ht="5.25" customHeight="1">
      <c r="A40" s="97"/>
      <c r="B40" s="49"/>
      <c r="D40" s="100"/>
      <c r="E40" s="116"/>
      <c r="F40" s="119"/>
      <c r="G40" s="118"/>
      <c r="H40" s="119"/>
    </row>
    <row r="41" spans="1:8" s="28" customFormat="1" ht="15.75">
      <c r="A41" s="98" t="s">
        <v>12</v>
      </c>
      <c r="B41" s="49" t="s">
        <v>14</v>
      </c>
      <c r="D41" s="100">
        <v>29</v>
      </c>
      <c r="E41" s="120" t="s">
        <v>37</v>
      </c>
      <c r="F41" s="120" t="s">
        <v>37</v>
      </c>
      <c r="G41" s="120" t="s">
        <v>37</v>
      </c>
      <c r="H41" s="120" t="s">
        <v>37</v>
      </c>
    </row>
    <row r="42" spans="5:8" s="28" customFormat="1" ht="5.25" customHeight="1">
      <c r="E42" s="121"/>
      <c r="F42" s="122"/>
      <c r="G42" s="123"/>
      <c r="H42" s="122"/>
    </row>
    <row r="43" spans="1:8" s="28" customFormat="1" ht="15.75">
      <c r="A43" s="48" t="s">
        <v>105</v>
      </c>
      <c r="B43" s="48"/>
      <c r="C43" s="48"/>
      <c r="D43" s="48"/>
      <c r="E43" s="124"/>
      <c r="F43" s="125"/>
      <c r="G43" s="126"/>
      <c r="H43" s="122"/>
    </row>
    <row r="44" spans="1:8" s="28" customFormat="1" ht="15.75">
      <c r="A44" s="87" t="s">
        <v>114</v>
      </c>
      <c r="B44" s="48"/>
      <c r="C44" s="48"/>
      <c r="D44" s="48"/>
      <c r="E44" s="124"/>
      <c r="F44" s="125"/>
      <c r="G44" s="126"/>
      <c r="H44" s="122"/>
    </row>
    <row r="45" spans="1:8" s="28" customFormat="1" ht="15.75">
      <c r="A45" s="48" t="s">
        <v>115</v>
      </c>
      <c r="B45" s="48"/>
      <c r="C45" s="48"/>
      <c r="D45" s="48"/>
      <c r="E45" s="124"/>
      <c r="F45" s="125"/>
      <c r="G45" s="126"/>
      <c r="H45" s="122"/>
    </row>
    <row r="46" spans="5:8" s="28" customFormat="1" ht="15.75">
      <c r="E46" s="122"/>
      <c r="F46" s="122"/>
      <c r="G46" s="122"/>
      <c r="H46" s="122"/>
    </row>
    <row r="47" spans="5:8" s="28" customFormat="1" ht="15.75">
      <c r="E47" s="122"/>
      <c r="F47" s="122"/>
      <c r="G47" s="122"/>
      <c r="H47" s="122"/>
    </row>
    <row r="48" spans="5:8" s="28" customFormat="1" ht="15.75">
      <c r="E48" s="122"/>
      <c r="F48" s="122"/>
      <c r="G48" s="122"/>
      <c r="H48" s="122"/>
    </row>
    <row r="49" spans="5:8" s="28" customFormat="1" ht="15.75">
      <c r="E49" s="122"/>
      <c r="F49" s="122"/>
      <c r="G49" s="122"/>
      <c r="H49" s="122"/>
    </row>
    <row r="50" spans="5:8" s="28" customFormat="1" ht="15.75">
      <c r="E50" s="122"/>
      <c r="F50" s="122"/>
      <c r="G50" s="122"/>
      <c r="H50" s="122"/>
    </row>
    <row r="51" spans="5:8" s="28" customFormat="1" ht="15.75">
      <c r="E51" s="122"/>
      <c r="F51" s="122"/>
      <c r="G51" s="122"/>
      <c r="H51" s="122"/>
    </row>
    <row r="52" spans="5:8" s="28" customFormat="1" ht="15.75">
      <c r="E52" s="122"/>
      <c r="F52" s="122"/>
      <c r="G52" s="122"/>
      <c r="H52" s="122"/>
    </row>
    <row r="53" spans="5:8" s="28" customFormat="1" ht="15.75">
      <c r="E53" s="122"/>
      <c r="F53" s="122"/>
      <c r="G53" s="122"/>
      <c r="H53" s="122"/>
    </row>
    <row r="54" spans="5:8" s="28" customFormat="1" ht="15.75">
      <c r="E54" s="122"/>
      <c r="F54" s="122"/>
      <c r="G54" s="122"/>
      <c r="H54" s="122"/>
    </row>
    <row r="55" spans="5:8" s="28" customFormat="1" ht="15.75">
      <c r="E55" s="122"/>
      <c r="F55" s="122"/>
      <c r="G55" s="122"/>
      <c r="H55" s="122"/>
    </row>
    <row r="56" spans="5:8" s="28" customFormat="1" ht="15.75">
      <c r="E56" s="122"/>
      <c r="F56" s="122"/>
      <c r="G56" s="122"/>
      <c r="H56" s="122"/>
    </row>
    <row r="57" spans="5:8" s="28" customFormat="1" ht="15.75">
      <c r="E57" s="122"/>
      <c r="F57" s="122"/>
      <c r="G57" s="122"/>
      <c r="H57" s="122"/>
    </row>
    <row r="58" spans="5:8" s="28" customFormat="1" ht="15.75">
      <c r="E58" s="122"/>
      <c r="F58" s="122"/>
      <c r="G58" s="122"/>
      <c r="H58" s="122"/>
    </row>
    <row r="59" spans="5:8" s="28" customFormat="1" ht="15.75">
      <c r="E59" s="122"/>
      <c r="F59" s="122"/>
      <c r="G59" s="122"/>
      <c r="H59" s="122"/>
    </row>
    <row r="60" spans="5:8" s="28" customFormat="1" ht="15.75">
      <c r="E60" s="122"/>
      <c r="F60" s="122"/>
      <c r="G60" s="122"/>
      <c r="H60" s="122"/>
    </row>
    <row r="61" spans="5:8" s="28" customFormat="1" ht="15.75">
      <c r="E61" s="122"/>
      <c r="F61" s="122"/>
      <c r="G61" s="122"/>
      <c r="H61" s="122"/>
    </row>
    <row r="62" spans="5:8" s="28" customFormat="1" ht="15.75">
      <c r="E62" s="122"/>
      <c r="F62" s="122"/>
      <c r="G62" s="122"/>
      <c r="H62" s="122"/>
    </row>
    <row r="63" spans="5:8" s="28" customFormat="1" ht="15.75">
      <c r="E63" s="122"/>
      <c r="F63" s="122"/>
      <c r="G63" s="122"/>
      <c r="H63" s="122"/>
    </row>
    <row r="64" spans="5:8" s="28" customFormat="1" ht="15.75">
      <c r="E64" s="122"/>
      <c r="F64" s="122"/>
      <c r="G64" s="122"/>
      <c r="H64" s="122"/>
    </row>
    <row r="65" spans="5:8" s="28" customFormat="1" ht="15.75">
      <c r="E65" s="122"/>
      <c r="F65" s="127"/>
      <c r="G65" s="122"/>
      <c r="H65" s="122"/>
    </row>
    <row r="66" spans="5:8" s="28" customFormat="1" ht="15.75">
      <c r="E66" s="122"/>
      <c r="F66" s="127"/>
      <c r="G66" s="122"/>
      <c r="H66" s="122"/>
    </row>
    <row r="67" spans="5:8" s="28" customFormat="1" ht="15.75">
      <c r="E67" s="122"/>
      <c r="F67" s="127"/>
      <c r="G67" s="122"/>
      <c r="H67" s="122"/>
    </row>
    <row r="68" spans="5:8" s="28" customFormat="1" ht="15.75">
      <c r="E68" s="122"/>
      <c r="F68" s="127"/>
      <c r="G68" s="122"/>
      <c r="H68" s="122"/>
    </row>
    <row r="69" spans="5:8" s="28" customFormat="1" ht="15.75">
      <c r="E69" s="122"/>
      <c r="F69" s="127"/>
      <c r="G69" s="122"/>
      <c r="H69" s="122"/>
    </row>
    <row r="70" spans="5:8" s="28" customFormat="1" ht="15.75">
      <c r="E70" s="122"/>
      <c r="F70" s="127"/>
      <c r="G70" s="122"/>
      <c r="H70" s="122"/>
    </row>
    <row r="71" spans="5:8" s="28" customFormat="1" ht="15.75">
      <c r="E71" s="122"/>
      <c r="F71" s="127"/>
      <c r="G71" s="122"/>
      <c r="H71" s="122"/>
    </row>
    <row r="72" spans="5:8" s="28" customFormat="1" ht="15.75">
      <c r="E72" s="122"/>
      <c r="F72" s="127"/>
      <c r="G72" s="122"/>
      <c r="H72" s="122"/>
    </row>
    <row r="73" spans="5:8" s="28" customFormat="1" ht="15.75">
      <c r="E73" s="122"/>
      <c r="F73" s="127"/>
      <c r="G73" s="122"/>
      <c r="H73" s="122"/>
    </row>
    <row r="74" spans="5:8" s="28" customFormat="1" ht="15.75">
      <c r="E74" s="122"/>
      <c r="F74" s="127"/>
      <c r="G74" s="122"/>
      <c r="H74" s="122"/>
    </row>
    <row r="75" spans="5:8" s="28" customFormat="1" ht="15.75">
      <c r="E75" s="122"/>
      <c r="F75" s="127"/>
      <c r="G75" s="122"/>
      <c r="H75" s="122"/>
    </row>
    <row r="76" spans="5:8" s="28" customFormat="1" ht="15.75">
      <c r="E76" s="122"/>
      <c r="F76" s="127"/>
      <c r="G76" s="122"/>
      <c r="H76" s="122"/>
    </row>
    <row r="77" spans="5:8" s="28" customFormat="1" ht="15.75">
      <c r="E77" s="122"/>
      <c r="F77" s="127"/>
      <c r="G77" s="122"/>
      <c r="H77" s="122"/>
    </row>
    <row r="78" spans="5:8" s="28" customFormat="1" ht="15.75">
      <c r="E78" s="122"/>
      <c r="F78" s="127"/>
      <c r="G78" s="122"/>
      <c r="H78" s="122"/>
    </row>
    <row r="79" spans="5:8" s="28" customFormat="1" ht="15.75">
      <c r="E79" s="122"/>
      <c r="F79" s="127"/>
      <c r="G79" s="122"/>
      <c r="H79" s="122"/>
    </row>
    <row r="80" spans="5:8" s="28" customFormat="1" ht="15.75">
      <c r="E80" s="122"/>
      <c r="F80" s="127"/>
      <c r="G80" s="122"/>
      <c r="H80" s="122"/>
    </row>
    <row r="81" spans="5:8" s="28" customFormat="1" ht="15.75">
      <c r="E81" s="122"/>
      <c r="F81" s="127"/>
      <c r="G81" s="122"/>
      <c r="H81" s="122"/>
    </row>
    <row r="82" spans="5:8" s="28" customFormat="1" ht="15.75">
      <c r="E82" s="122"/>
      <c r="F82" s="127"/>
      <c r="G82" s="122"/>
      <c r="H82" s="122"/>
    </row>
    <row r="83" spans="5:8" s="28" customFormat="1" ht="15.75">
      <c r="E83" s="122"/>
      <c r="F83" s="127"/>
      <c r="G83" s="122"/>
      <c r="H83" s="122"/>
    </row>
    <row r="84" spans="5:8" s="28" customFormat="1" ht="15.75">
      <c r="E84" s="122"/>
      <c r="F84" s="127"/>
      <c r="G84" s="122"/>
      <c r="H84" s="122"/>
    </row>
    <row r="85" spans="5:8" s="28" customFormat="1" ht="15.75">
      <c r="E85" s="122"/>
      <c r="F85" s="127"/>
      <c r="G85" s="122"/>
      <c r="H85" s="122"/>
    </row>
    <row r="86" spans="5:8" s="28" customFormat="1" ht="15.75">
      <c r="E86" s="122"/>
      <c r="F86" s="127"/>
      <c r="G86" s="122"/>
      <c r="H86" s="122"/>
    </row>
    <row r="87" spans="5:8" s="28" customFormat="1" ht="15.75">
      <c r="E87" s="122"/>
      <c r="F87" s="127"/>
      <c r="G87" s="122"/>
      <c r="H87" s="122"/>
    </row>
    <row r="88" spans="5:8" s="28" customFormat="1" ht="15.75">
      <c r="E88" s="122"/>
      <c r="F88" s="127"/>
      <c r="G88" s="122"/>
      <c r="H88" s="122"/>
    </row>
    <row r="89" spans="5:8" s="28" customFormat="1" ht="15.75">
      <c r="E89" s="122"/>
      <c r="F89" s="127"/>
      <c r="G89" s="122"/>
      <c r="H89" s="122"/>
    </row>
    <row r="90" spans="5:8" s="28" customFormat="1" ht="15.75">
      <c r="E90" s="122"/>
      <c r="F90" s="127"/>
      <c r="G90" s="122"/>
      <c r="H90" s="122"/>
    </row>
    <row r="91" spans="5:8" s="28" customFormat="1" ht="15.75">
      <c r="E91" s="122"/>
      <c r="F91" s="127"/>
      <c r="G91" s="122"/>
      <c r="H91" s="122"/>
    </row>
    <row r="92" spans="5:8" s="28" customFormat="1" ht="15.75">
      <c r="E92" s="122"/>
      <c r="F92" s="127"/>
      <c r="G92" s="122"/>
      <c r="H92" s="122"/>
    </row>
    <row r="93" spans="5:8" s="28" customFormat="1" ht="15.75">
      <c r="E93" s="122"/>
      <c r="F93" s="127"/>
      <c r="G93" s="122"/>
      <c r="H93" s="122"/>
    </row>
    <row r="94" spans="5:8" s="28" customFormat="1" ht="15.75">
      <c r="E94" s="122"/>
      <c r="F94" s="127"/>
      <c r="G94" s="122"/>
      <c r="H94" s="122"/>
    </row>
    <row r="95" spans="5:8" s="28" customFormat="1" ht="15.75">
      <c r="E95" s="122"/>
      <c r="F95" s="127"/>
      <c r="G95" s="122"/>
      <c r="H95" s="122"/>
    </row>
    <row r="96" spans="5:8" s="28" customFormat="1" ht="15.75">
      <c r="E96" s="122"/>
      <c r="F96" s="127"/>
      <c r="G96" s="122"/>
      <c r="H96" s="122"/>
    </row>
    <row r="97" spans="5:8" s="28" customFormat="1" ht="15.75">
      <c r="E97" s="122"/>
      <c r="F97" s="127"/>
      <c r="G97" s="122"/>
      <c r="H97" s="122"/>
    </row>
    <row r="98" spans="5:8" s="28" customFormat="1" ht="15.75">
      <c r="E98" s="122"/>
      <c r="F98" s="127"/>
      <c r="G98" s="122"/>
      <c r="H98" s="122"/>
    </row>
    <row r="99" spans="5:8" s="28" customFormat="1" ht="15.75">
      <c r="E99" s="122"/>
      <c r="F99" s="127"/>
      <c r="G99" s="122"/>
      <c r="H99" s="122"/>
    </row>
    <row r="100" spans="5:8" s="28" customFormat="1" ht="15.75">
      <c r="E100" s="122"/>
      <c r="F100" s="127"/>
      <c r="G100" s="122"/>
      <c r="H100" s="122"/>
    </row>
    <row r="101" spans="5:8" s="28" customFormat="1" ht="15.75">
      <c r="E101" s="122"/>
      <c r="F101" s="127"/>
      <c r="G101" s="122"/>
      <c r="H101" s="122"/>
    </row>
    <row r="102" spans="5:8" s="28" customFormat="1" ht="15.75">
      <c r="E102" s="122"/>
      <c r="F102" s="127"/>
      <c r="G102" s="122"/>
      <c r="H102" s="122"/>
    </row>
    <row r="103" spans="5:8" s="28" customFormat="1" ht="15.75">
      <c r="E103" s="122"/>
      <c r="F103" s="127"/>
      <c r="G103" s="122"/>
      <c r="H103" s="122"/>
    </row>
    <row r="104" spans="5:8" s="28" customFormat="1" ht="15.75">
      <c r="E104" s="122"/>
      <c r="F104" s="127"/>
      <c r="G104" s="122"/>
      <c r="H104" s="122"/>
    </row>
    <row r="105" spans="5:8" s="28" customFormat="1" ht="15.75">
      <c r="E105" s="122"/>
      <c r="F105" s="127"/>
      <c r="G105" s="122"/>
      <c r="H105" s="122"/>
    </row>
    <row r="106" spans="5:8" s="28" customFormat="1" ht="15.75">
      <c r="E106" s="122"/>
      <c r="F106" s="127"/>
      <c r="G106" s="122"/>
      <c r="H106" s="122"/>
    </row>
    <row r="107" spans="5:8" s="28" customFormat="1" ht="15.75">
      <c r="E107" s="122"/>
      <c r="F107" s="127"/>
      <c r="G107" s="122"/>
      <c r="H107" s="122"/>
    </row>
    <row r="108" spans="5:8" s="28" customFormat="1" ht="15.75">
      <c r="E108" s="122"/>
      <c r="F108" s="127"/>
      <c r="G108" s="122"/>
      <c r="H108" s="122"/>
    </row>
    <row r="109" spans="5:8" s="28" customFormat="1" ht="15.75">
      <c r="E109" s="122"/>
      <c r="F109" s="127"/>
      <c r="G109" s="122"/>
      <c r="H109" s="122"/>
    </row>
    <row r="110" spans="5:8" s="28" customFormat="1" ht="15.75">
      <c r="E110" s="122"/>
      <c r="F110" s="127"/>
      <c r="G110" s="122"/>
      <c r="H110" s="122"/>
    </row>
    <row r="111" spans="5:8" s="28" customFormat="1" ht="15.75">
      <c r="E111" s="122"/>
      <c r="F111" s="127"/>
      <c r="G111" s="122"/>
      <c r="H111" s="122"/>
    </row>
    <row r="112" spans="5:8" s="28" customFormat="1" ht="15.75">
      <c r="E112" s="122"/>
      <c r="F112" s="127"/>
      <c r="G112" s="122"/>
      <c r="H112" s="122"/>
    </row>
    <row r="113" spans="5:8" s="28" customFormat="1" ht="15.75">
      <c r="E113" s="122"/>
      <c r="F113" s="127"/>
      <c r="G113" s="122"/>
      <c r="H113" s="122"/>
    </row>
    <row r="114" spans="5:8" s="28" customFormat="1" ht="15.75">
      <c r="E114" s="122"/>
      <c r="F114" s="127"/>
      <c r="G114" s="122"/>
      <c r="H114" s="122"/>
    </row>
    <row r="115" spans="5:8" s="28" customFormat="1" ht="15.75">
      <c r="E115" s="122"/>
      <c r="F115" s="127"/>
      <c r="G115" s="122"/>
      <c r="H115" s="122"/>
    </row>
    <row r="116" spans="5:8" s="28" customFormat="1" ht="15.75">
      <c r="E116" s="122"/>
      <c r="F116" s="127"/>
      <c r="G116" s="122"/>
      <c r="H116" s="122"/>
    </row>
    <row r="117" spans="5:8" s="28" customFormat="1" ht="15.75">
      <c r="E117" s="122"/>
      <c r="F117" s="127"/>
      <c r="G117" s="122"/>
      <c r="H117" s="122"/>
    </row>
    <row r="118" spans="5:8" s="28" customFormat="1" ht="15.75">
      <c r="E118" s="122"/>
      <c r="F118" s="127"/>
      <c r="G118" s="122"/>
      <c r="H118" s="122"/>
    </row>
    <row r="119" spans="5:8" s="28" customFormat="1" ht="15.75">
      <c r="E119" s="122"/>
      <c r="F119" s="127"/>
      <c r="G119" s="122"/>
      <c r="H119" s="122"/>
    </row>
    <row r="120" spans="5:8" s="28" customFormat="1" ht="15.75">
      <c r="E120" s="122"/>
      <c r="F120" s="127"/>
      <c r="G120" s="122"/>
      <c r="H120" s="122"/>
    </row>
    <row r="121" spans="5:8" s="28" customFormat="1" ht="15.75">
      <c r="E121" s="122"/>
      <c r="F121" s="127"/>
      <c r="G121" s="122"/>
      <c r="H121" s="122"/>
    </row>
    <row r="122" spans="5:8" s="28" customFormat="1" ht="15.75">
      <c r="E122" s="122"/>
      <c r="F122" s="127"/>
      <c r="G122" s="122"/>
      <c r="H122" s="122"/>
    </row>
    <row r="123" spans="5:8" s="28" customFormat="1" ht="15.75">
      <c r="E123" s="122"/>
      <c r="F123" s="127"/>
      <c r="G123" s="122"/>
      <c r="H123" s="122"/>
    </row>
    <row r="124" spans="5:8" s="28" customFormat="1" ht="15.75">
      <c r="E124" s="122"/>
      <c r="F124" s="127"/>
      <c r="G124" s="122"/>
      <c r="H124" s="122"/>
    </row>
    <row r="125" spans="5:8" s="28" customFormat="1" ht="15.75">
      <c r="E125" s="122"/>
      <c r="F125" s="127"/>
      <c r="G125" s="122"/>
      <c r="H125" s="122"/>
    </row>
    <row r="126" spans="5:8" s="28" customFormat="1" ht="15.75">
      <c r="E126" s="122"/>
      <c r="F126" s="127"/>
      <c r="G126" s="122"/>
      <c r="H126" s="122"/>
    </row>
    <row r="127" spans="5:8" s="28" customFormat="1" ht="15.75">
      <c r="E127" s="122"/>
      <c r="F127" s="127"/>
      <c r="G127" s="122"/>
      <c r="H127" s="122"/>
    </row>
    <row r="128" spans="5:8" s="28" customFormat="1" ht="15.75">
      <c r="E128" s="122"/>
      <c r="F128" s="127"/>
      <c r="G128" s="122"/>
      <c r="H128" s="122"/>
    </row>
    <row r="129" spans="5:8" s="28" customFormat="1" ht="15.75">
      <c r="E129" s="122"/>
      <c r="F129" s="127"/>
      <c r="G129" s="122"/>
      <c r="H129" s="122"/>
    </row>
    <row r="130" spans="5:8" s="28" customFormat="1" ht="15.75">
      <c r="E130" s="122"/>
      <c r="F130" s="127"/>
      <c r="G130" s="122"/>
      <c r="H130" s="122"/>
    </row>
    <row r="131" spans="5:8" s="28" customFormat="1" ht="15.75">
      <c r="E131" s="122"/>
      <c r="F131" s="127"/>
      <c r="G131" s="122"/>
      <c r="H131" s="122"/>
    </row>
    <row r="132" spans="5:8" s="28" customFormat="1" ht="15.75">
      <c r="E132" s="122"/>
      <c r="F132" s="127"/>
      <c r="G132" s="122"/>
      <c r="H132" s="122"/>
    </row>
    <row r="133" spans="5:8" s="28" customFormat="1" ht="15.75">
      <c r="E133" s="122"/>
      <c r="F133" s="127"/>
      <c r="G133" s="122"/>
      <c r="H133" s="122"/>
    </row>
    <row r="134" spans="5:8" s="28" customFormat="1" ht="15.75">
      <c r="E134" s="122"/>
      <c r="F134" s="127"/>
      <c r="G134" s="122"/>
      <c r="H134" s="122"/>
    </row>
    <row r="135" spans="5:8" s="28" customFormat="1" ht="15.75">
      <c r="E135" s="122"/>
      <c r="F135" s="127"/>
      <c r="G135" s="122"/>
      <c r="H135" s="122"/>
    </row>
    <row r="136" spans="5:8" s="28" customFormat="1" ht="15.75">
      <c r="E136" s="122"/>
      <c r="F136" s="127"/>
      <c r="G136" s="122"/>
      <c r="H136" s="122"/>
    </row>
    <row r="137" spans="5:8" s="28" customFormat="1" ht="15.75">
      <c r="E137" s="122"/>
      <c r="F137" s="127"/>
      <c r="G137" s="122"/>
      <c r="H137" s="122"/>
    </row>
    <row r="138" spans="5:8" s="28" customFormat="1" ht="15.75">
      <c r="E138" s="122"/>
      <c r="F138" s="127"/>
      <c r="G138" s="122"/>
      <c r="H138" s="122"/>
    </row>
    <row r="139" spans="5:8" s="28" customFormat="1" ht="15.75">
      <c r="E139" s="122"/>
      <c r="F139" s="127"/>
      <c r="G139" s="122"/>
      <c r="H139" s="122"/>
    </row>
    <row r="140" spans="5:8" s="28" customFormat="1" ht="15.75">
      <c r="E140" s="122"/>
      <c r="F140" s="127"/>
      <c r="G140" s="122"/>
      <c r="H140" s="122"/>
    </row>
    <row r="141" spans="5:8" s="28" customFormat="1" ht="15.75">
      <c r="E141" s="122"/>
      <c r="F141" s="127"/>
      <c r="G141" s="122"/>
      <c r="H141" s="122"/>
    </row>
    <row r="142" spans="5:8" s="28" customFormat="1" ht="15.75">
      <c r="E142" s="122"/>
      <c r="F142" s="127"/>
      <c r="G142" s="122"/>
      <c r="H142" s="122"/>
    </row>
    <row r="143" spans="5:8" s="28" customFormat="1" ht="15.75">
      <c r="E143" s="122"/>
      <c r="F143" s="127"/>
      <c r="G143" s="122"/>
      <c r="H143" s="122"/>
    </row>
    <row r="144" spans="5:8" s="28" customFormat="1" ht="15.75">
      <c r="E144" s="122"/>
      <c r="F144" s="127"/>
      <c r="G144" s="122"/>
      <c r="H144" s="122"/>
    </row>
    <row r="145" spans="5:8" s="28" customFormat="1" ht="15.75">
      <c r="E145" s="122"/>
      <c r="F145" s="127"/>
      <c r="G145" s="122"/>
      <c r="H145" s="122"/>
    </row>
    <row r="146" spans="5:8" s="28" customFormat="1" ht="15.75">
      <c r="E146" s="122"/>
      <c r="F146" s="127"/>
      <c r="G146" s="122"/>
      <c r="H146" s="122"/>
    </row>
    <row r="147" spans="5:8" s="28" customFormat="1" ht="15.75">
      <c r="E147" s="122"/>
      <c r="F147" s="127"/>
      <c r="G147" s="122"/>
      <c r="H147" s="122"/>
    </row>
    <row r="148" spans="5:8" s="28" customFormat="1" ht="15.75">
      <c r="E148" s="122"/>
      <c r="F148" s="127"/>
      <c r="G148" s="122"/>
      <c r="H148" s="122"/>
    </row>
    <row r="149" spans="5:8" s="28" customFormat="1" ht="15.75">
      <c r="E149" s="122"/>
      <c r="F149" s="127"/>
      <c r="G149" s="122"/>
      <c r="H149" s="122"/>
    </row>
    <row r="150" spans="5:8" s="28" customFormat="1" ht="15.75">
      <c r="E150" s="122"/>
      <c r="F150" s="127"/>
      <c r="G150" s="122"/>
      <c r="H150" s="122"/>
    </row>
    <row r="151" spans="5:8" s="28" customFormat="1" ht="15.75">
      <c r="E151" s="122"/>
      <c r="F151" s="127"/>
      <c r="G151" s="122"/>
      <c r="H151" s="122"/>
    </row>
    <row r="152" spans="5:8" s="28" customFormat="1" ht="15.75">
      <c r="E152" s="122"/>
      <c r="F152" s="127"/>
      <c r="G152" s="122"/>
      <c r="H152" s="122"/>
    </row>
    <row r="153" spans="5:8" s="28" customFormat="1" ht="15.75">
      <c r="E153" s="122"/>
      <c r="F153" s="127"/>
      <c r="G153" s="122"/>
      <c r="H153" s="122"/>
    </row>
    <row r="154" spans="5:8" s="28" customFormat="1" ht="15.75">
      <c r="E154" s="122"/>
      <c r="F154" s="127"/>
      <c r="G154" s="122"/>
      <c r="H154" s="122"/>
    </row>
    <row r="155" spans="5:8" ht="15.75">
      <c r="E155" s="122"/>
      <c r="F155" s="127"/>
      <c r="G155" s="128"/>
      <c r="H155" s="129"/>
    </row>
    <row r="156" spans="5:8" ht="15.75">
      <c r="E156" s="122"/>
      <c r="F156" s="127"/>
      <c r="G156" s="128"/>
      <c r="H156" s="129"/>
    </row>
    <row r="157" spans="5:8" ht="15.75">
      <c r="E157" s="122"/>
      <c r="F157" s="127"/>
      <c r="G157" s="128"/>
      <c r="H157" s="129"/>
    </row>
    <row r="158" spans="5:8" ht="15.75">
      <c r="E158" s="122"/>
      <c r="F158" s="127"/>
      <c r="G158" s="128"/>
      <c r="H158" s="129"/>
    </row>
    <row r="159" spans="5:8" ht="15.75">
      <c r="E159" s="122"/>
      <c r="F159" s="127"/>
      <c r="G159" s="128"/>
      <c r="H159" s="129"/>
    </row>
    <row r="160" spans="5:8" ht="15.75">
      <c r="E160" s="122"/>
      <c r="F160" s="127"/>
      <c r="G160" s="128"/>
      <c r="H160" s="129"/>
    </row>
    <row r="161" spans="5:8" ht="15.75">
      <c r="E161" s="122"/>
      <c r="F161" s="127"/>
      <c r="G161" s="128"/>
      <c r="H161" s="129"/>
    </row>
    <row r="162" spans="5:8" ht="15.75">
      <c r="E162" s="122"/>
      <c r="F162" s="127"/>
      <c r="G162" s="128"/>
      <c r="H162" s="129"/>
    </row>
    <row r="163" spans="5:8" ht="15.75">
      <c r="E163" s="122"/>
      <c r="F163" s="127"/>
      <c r="G163" s="128"/>
      <c r="H163" s="129"/>
    </row>
    <row r="164" spans="5:8" ht="15.75">
      <c r="E164" s="122"/>
      <c r="F164" s="127"/>
      <c r="G164" s="128"/>
      <c r="H164" s="129"/>
    </row>
    <row r="165" spans="5:8" ht="15.75">
      <c r="E165" s="122"/>
      <c r="F165" s="127"/>
      <c r="G165" s="128"/>
      <c r="H165" s="129"/>
    </row>
    <row r="166" spans="5:8" ht="15.75">
      <c r="E166" s="122"/>
      <c r="F166" s="127"/>
      <c r="G166" s="128"/>
      <c r="H166" s="129"/>
    </row>
    <row r="167" spans="5:8" ht="15.75">
      <c r="E167" s="122"/>
      <c r="F167" s="127"/>
      <c r="G167" s="128"/>
      <c r="H167" s="129"/>
    </row>
    <row r="168" spans="5:8" ht="15.75">
      <c r="E168" s="122"/>
      <c r="F168" s="127"/>
      <c r="G168" s="128"/>
      <c r="H168" s="129"/>
    </row>
    <row r="169" spans="5:8" ht="15.75">
      <c r="E169" s="122"/>
      <c r="F169" s="127"/>
      <c r="G169" s="128"/>
      <c r="H169" s="129"/>
    </row>
    <row r="170" spans="5:8" ht="15.75">
      <c r="E170" s="122"/>
      <c r="F170" s="127"/>
      <c r="G170" s="128"/>
      <c r="H170" s="129"/>
    </row>
    <row r="171" spans="5:8" ht="15.75">
      <c r="E171" s="122"/>
      <c r="F171" s="127"/>
      <c r="G171" s="128"/>
      <c r="H171" s="129"/>
    </row>
    <row r="172" spans="5:8" ht="15.75">
      <c r="E172" s="122"/>
      <c r="F172" s="127"/>
      <c r="G172" s="128"/>
      <c r="H172" s="129"/>
    </row>
    <row r="173" spans="5:8" ht="15.75">
      <c r="E173" s="122"/>
      <c r="F173" s="127"/>
      <c r="G173" s="128"/>
      <c r="H173" s="129"/>
    </row>
    <row r="174" spans="5:8" ht="15.75">
      <c r="E174" s="122"/>
      <c r="F174" s="127"/>
      <c r="G174" s="128"/>
      <c r="H174" s="129"/>
    </row>
    <row r="175" spans="5:8" ht="15.75">
      <c r="E175" s="122"/>
      <c r="F175" s="127"/>
      <c r="G175" s="128"/>
      <c r="H175" s="129"/>
    </row>
    <row r="176" spans="5:8" ht="15.75">
      <c r="E176" s="122"/>
      <c r="F176" s="127"/>
      <c r="G176" s="128"/>
      <c r="H176" s="129"/>
    </row>
    <row r="177" spans="5:8" ht="15.75">
      <c r="E177" s="122"/>
      <c r="F177" s="127"/>
      <c r="G177" s="128"/>
      <c r="H177" s="129"/>
    </row>
    <row r="178" spans="5:8" ht="15.75">
      <c r="E178" s="122"/>
      <c r="F178" s="127"/>
      <c r="G178" s="128"/>
      <c r="H178" s="129"/>
    </row>
    <row r="179" spans="5:8" ht="15.75">
      <c r="E179" s="122"/>
      <c r="F179" s="127"/>
      <c r="G179" s="128"/>
      <c r="H179" s="129"/>
    </row>
    <row r="180" spans="5:8" ht="15.75">
      <c r="E180" s="122"/>
      <c r="F180" s="127"/>
      <c r="G180" s="128"/>
      <c r="H180" s="129"/>
    </row>
    <row r="181" spans="5:8" ht="15.75">
      <c r="E181" s="122"/>
      <c r="F181" s="127"/>
      <c r="G181" s="128"/>
      <c r="H181" s="129"/>
    </row>
    <row r="182" spans="5:8" ht="15.75">
      <c r="E182" s="122"/>
      <c r="F182" s="127"/>
      <c r="G182" s="128"/>
      <c r="H182" s="129"/>
    </row>
    <row r="183" spans="5:8" ht="15.75">
      <c r="E183" s="122"/>
      <c r="F183" s="127"/>
      <c r="G183" s="128"/>
      <c r="H183" s="129"/>
    </row>
    <row r="184" spans="5:8" ht="15.75">
      <c r="E184" s="122"/>
      <c r="F184" s="127"/>
      <c r="G184" s="128"/>
      <c r="H184" s="129"/>
    </row>
    <row r="185" spans="5:8" ht="15.75">
      <c r="E185" s="122"/>
      <c r="F185" s="127"/>
      <c r="G185" s="128"/>
      <c r="H185" s="129"/>
    </row>
    <row r="186" spans="5:8" ht="15.75">
      <c r="E186" s="122"/>
      <c r="F186" s="127"/>
      <c r="G186" s="128"/>
      <c r="H186" s="129"/>
    </row>
    <row r="187" spans="5:8" ht="15.75">
      <c r="E187" s="122"/>
      <c r="F187" s="127"/>
      <c r="G187" s="128"/>
      <c r="H187" s="129"/>
    </row>
    <row r="188" spans="5:8" ht="15.75">
      <c r="E188" s="122"/>
      <c r="F188" s="127"/>
      <c r="G188" s="128"/>
      <c r="H188" s="129"/>
    </row>
    <row r="189" spans="5:8" ht="15.75">
      <c r="E189" s="122"/>
      <c r="F189" s="127"/>
      <c r="G189" s="128"/>
      <c r="H189" s="129"/>
    </row>
    <row r="190" spans="5:8" ht="15.75">
      <c r="E190" s="122"/>
      <c r="F190" s="127"/>
      <c r="G190" s="128"/>
      <c r="H190" s="129"/>
    </row>
    <row r="191" spans="5:8" ht="15.75">
      <c r="E191" s="122"/>
      <c r="F191" s="127"/>
      <c r="G191" s="128"/>
      <c r="H191" s="129"/>
    </row>
    <row r="192" spans="5:8" ht="15.75">
      <c r="E192" s="122"/>
      <c r="F192" s="127"/>
      <c r="G192" s="128"/>
      <c r="H192" s="129"/>
    </row>
    <row r="193" spans="5:8" ht="15.75">
      <c r="E193" s="122"/>
      <c r="F193" s="127"/>
      <c r="G193" s="128"/>
      <c r="H193" s="129"/>
    </row>
    <row r="194" spans="5:8" ht="15.75">
      <c r="E194" s="122"/>
      <c r="F194" s="127"/>
      <c r="G194" s="128"/>
      <c r="H194" s="129"/>
    </row>
    <row r="195" spans="5:8" ht="15.75">
      <c r="E195" s="122"/>
      <c r="F195" s="127"/>
      <c r="G195" s="128"/>
      <c r="H195" s="129"/>
    </row>
    <row r="196" spans="5:8" ht="15.75">
      <c r="E196" s="122"/>
      <c r="F196" s="127"/>
      <c r="G196" s="128"/>
      <c r="H196" s="129"/>
    </row>
    <row r="197" spans="5:8" ht="15.75">
      <c r="E197" s="122"/>
      <c r="F197" s="127"/>
      <c r="G197" s="128"/>
      <c r="H197" s="129"/>
    </row>
    <row r="198" spans="5:8" ht="15.75">
      <c r="E198" s="122"/>
      <c r="F198" s="127"/>
      <c r="G198" s="128"/>
      <c r="H198" s="129"/>
    </row>
    <row r="199" spans="5:8" ht="15.75">
      <c r="E199" s="122"/>
      <c r="F199" s="127"/>
      <c r="G199" s="128"/>
      <c r="H199" s="129"/>
    </row>
    <row r="200" spans="5:8" ht="15.75">
      <c r="E200" s="122"/>
      <c r="F200" s="127"/>
      <c r="G200" s="128"/>
      <c r="H200" s="129"/>
    </row>
    <row r="201" spans="5:8" ht="15.75">
      <c r="E201" s="122"/>
      <c r="F201" s="127"/>
      <c r="G201" s="128"/>
      <c r="H201" s="129"/>
    </row>
    <row r="202" spans="5:8" ht="15.75">
      <c r="E202" s="122"/>
      <c r="F202" s="127"/>
      <c r="G202" s="128"/>
      <c r="H202" s="129"/>
    </row>
    <row r="203" spans="5:8" ht="15.75">
      <c r="E203" s="122"/>
      <c r="F203" s="127"/>
      <c r="G203" s="128"/>
      <c r="H203" s="129"/>
    </row>
    <row r="204" spans="5:8" ht="15.75">
      <c r="E204" s="122"/>
      <c r="F204" s="127"/>
      <c r="G204" s="128"/>
      <c r="H204" s="129"/>
    </row>
    <row r="205" spans="5:8" ht="15.75">
      <c r="E205" s="122"/>
      <c r="F205" s="127"/>
      <c r="G205" s="128"/>
      <c r="H205" s="129"/>
    </row>
    <row r="206" spans="5:8" ht="15.75">
      <c r="E206" s="122"/>
      <c r="F206" s="127"/>
      <c r="G206" s="128"/>
      <c r="H206" s="129"/>
    </row>
    <row r="207" spans="5:8" ht="15.75">
      <c r="E207" s="122"/>
      <c r="F207" s="127"/>
      <c r="G207" s="128"/>
      <c r="H207" s="129"/>
    </row>
    <row r="208" spans="5:8" ht="15.75">
      <c r="E208" s="122"/>
      <c r="F208" s="127"/>
      <c r="G208" s="128"/>
      <c r="H208" s="129"/>
    </row>
    <row r="209" spans="5:8" ht="15.75">
      <c r="E209" s="122"/>
      <c r="F209" s="127"/>
      <c r="G209" s="128"/>
      <c r="H209" s="129"/>
    </row>
    <row r="210" spans="5:8" ht="15.75">
      <c r="E210" s="122"/>
      <c r="F210" s="127"/>
      <c r="G210" s="128"/>
      <c r="H210" s="129"/>
    </row>
    <row r="211" spans="5:8" ht="15.75">
      <c r="E211" s="122"/>
      <c r="F211" s="127"/>
      <c r="G211" s="128"/>
      <c r="H211" s="129"/>
    </row>
    <row r="212" spans="5:8" ht="15.75">
      <c r="E212" s="122"/>
      <c r="F212" s="127"/>
      <c r="G212" s="128"/>
      <c r="H212" s="129"/>
    </row>
    <row r="213" spans="5:8" ht="15.75">
      <c r="E213" s="122"/>
      <c r="F213" s="127"/>
      <c r="G213" s="128"/>
      <c r="H213" s="129"/>
    </row>
    <row r="214" spans="5:8" ht="15.75">
      <c r="E214" s="122"/>
      <c r="F214" s="127"/>
      <c r="G214" s="128"/>
      <c r="H214" s="129"/>
    </row>
    <row r="215" spans="5:8" ht="15.75">
      <c r="E215" s="122"/>
      <c r="F215" s="127"/>
      <c r="G215" s="128"/>
      <c r="H215" s="129"/>
    </row>
    <row r="216" spans="5:8" ht="15.75">
      <c r="E216" s="122"/>
      <c r="F216" s="127"/>
      <c r="G216" s="128"/>
      <c r="H216" s="129"/>
    </row>
    <row r="217" spans="5:8" ht="15.75">
      <c r="E217" s="122"/>
      <c r="F217" s="127"/>
      <c r="G217" s="128"/>
      <c r="H217" s="129"/>
    </row>
    <row r="218" spans="5:8" ht="15.75">
      <c r="E218" s="122"/>
      <c r="F218" s="127"/>
      <c r="G218" s="128"/>
      <c r="H218" s="129"/>
    </row>
    <row r="219" spans="5:8" ht="15.75">
      <c r="E219" s="122"/>
      <c r="F219" s="127"/>
      <c r="G219" s="128"/>
      <c r="H219" s="129"/>
    </row>
    <row r="220" spans="5:8" ht="15.75">
      <c r="E220" s="122"/>
      <c r="F220" s="127"/>
      <c r="G220" s="128"/>
      <c r="H220" s="129"/>
    </row>
    <row r="221" spans="5:8" ht="15.75">
      <c r="E221" s="122"/>
      <c r="F221" s="127"/>
      <c r="G221" s="128"/>
      <c r="H221" s="129"/>
    </row>
    <row r="222" spans="5:8" ht="15.75">
      <c r="E222" s="122"/>
      <c r="F222" s="127"/>
      <c r="G222" s="128"/>
      <c r="H222" s="129"/>
    </row>
    <row r="223" spans="5:8" ht="15.75">
      <c r="E223" s="122"/>
      <c r="F223" s="127"/>
      <c r="G223" s="128"/>
      <c r="H223" s="129"/>
    </row>
    <row r="224" spans="5:8" ht="15.75">
      <c r="E224" s="122"/>
      <c r="F224" s="127"/>
      <c r="G224" s="128"/>
      <c r="H224" s="129"/>
    </row>
    <row r="225" spans="5:8" ht="15.75">
      <c r="E225" s="122"/>
      <c r="F225" s="127"/>
      <c r="G225" s="128"/>
      <c r="H225" s="129"/>
    </row>
    <row r="226" spans="5:8" ht="15.75">
      <c r="E226" s="122"/>
      <c r="F226" s="127"/>
      <c r="G226" s="128"/>
      <c r="H226" s="129"/>
    </row>
    <row r="227" spans="5:8" ht="15.75">
      <c r="E227" s="122"/>
      <c r="F227" s="127"/>
      <c r="G227" s="128"/>
      <c r="H227" s="129"/>
    </row>
    <row r="228" spans="5:8" ht="15.75">
      <c r="E228" s="122"/>
      <c r="F228" s="127"/>
      <c r="G228" s="128"/>
      <c r="H228" s="129"/>
    </row>
    <row r="229" spans="5:8" ht="15.75">
      <c r="E229" s="122"/>
      <c r="F229" s="127"/>
      <c r="G229" s="128"/>
      <c r="H229" s="129"/>
    </row>
    <row r="230" spans="5:8" ht="15.75">
      <c r="E230" s="122"/>
      <c r="F230" s="127"/>
      <c r="G230" s="128"/>
      <c r="H230" s="129"/>
    </row>
    <row r="231" spans="5:8" ht="15.75">
      <c r="E231" s="122"/>
      <c r="F231" s="127"/>
      <c r="G231" s="128"/>
      <c r="H231" s="129"/>
    </row>
    <row r="232" spans="5:8" ht="15.75">
      <c r="E232" s="122"/>
      <c r="F232" s="127"/>
      <c r="G232" s="128"/>
      <c r="H232" s="129"/>
    </row>
    <row r="233" spans="5:8" ht="15.75">
      <c r="E233" s="122"/>
      <c r="F233" s="127"/>
      <c r="G233" s="128"/>
      <c r="H233" s="129"/>
    </row>
    <row r="234" spans="5:8" ht="15.75">
      <c r="E234" s="122"/>
      <c r="F234" s="127"/>
      <c r="G234" s="128"/>
      <c r="H234" s="129"/>
    </row>
    <row r="235" spans="5:8" ht="15.75">
      <c r="E235" s="122"/>
      <c r="F235" s="127"/>
      <c r="G235" s="128"/>
      <c r="H235" s="129"/>
    </row>
    <row r="236" spans="5:8" ht="15.75">
      <c r="E236" s="122"/>
      <c r="F236" s="127"/>
      <c r="G236" s="128"/>
      <c r="H236" s="129"/>
    </row>
    <row r="237" spans="5:8" ht="15.75">
      <c r="E237" s="122"/>
      <c r="F237" s="127"/>
      <c r="G237" s="128"/>
      <c r="H237" s="129"/>
    </row>
    <row r="238" spans="5:8" ht="15.75">
      <c r="E238" s="122"/>
      <c r="F238" s="127"/>
      <c r="G238" s="128"/>
      <c r="H238" s="129"/>
    </row>
    <row r="239" spans="5:8" ht="15.75">
      <c r="E239" s="122"/>
      <c r="F239" s="127"/>
      <c r="G239" s="128"/>
      <c r="H239" s="129"/>
    </row>
    <row r="240" spans="5:8" ht="15.75">
      <c r="E240" s="122"/>
      <c r="F240" s="127"/>
      <c r="G240" s="128"/>
      <c r="H240" s="129"/>
    </row>
    <row r="241" spans="5:8" ht="15.75">
      <c r="E241" s="122"/>
      <c r="F241" s="127"/>
      <c r="G241" s="128"/>
      <c r="H241" s="129"/>
    </row>
    <row r="242" spans="5:8" ht="15.75">
      <c r="E242" s="122"/>
      <c r="F242" s="127"/>
      <c r="G242" s="128"/>
      <c r="H242" s="129"/>
    </row>
    <row r="243" spans="5:8" ht="15.75">
      <c r="E243" s="122"/>
      <c r="F243" s="127"/>
      <c r="G243" s="128"/>
      <c r="H243" s="129"/>
    </row>
    <row r="244" spans="5:8" ht="15.75">
      <c r="E244" s="122"/>
      <c r="F244" s="127"/>
      <c r="G244" s="128"/>
      <c r="H244" s="129"/>
    </row>
    <row r="245" spans="5:8" ht="15.75">
      <c r="E245" s="122"/>
      <c r="F245" s="127"/>
      <c r="G245" s="128"/>
      <c r="H245" s="129"/>
    </row>
    <row r="246" spans="5:8" ht="15.75">
      <c r="E246" s="122"/>
      <c r="F246" s="127"/>
      <c r="G246" s="128"/>
      <c r="H246" s="129"/>
    </row>
    <row r="247" spans="5:8" ht="15.75">
      <c r="E247" s="122"/>
      <c r="F247" s="127"/>
      <c r="G247" s="128"/>
      <c r="H247" s="129"/>
    </row>
    <row r="248" spans="5:8" ht="15.75">
      <c r="E248" s="122"/>
      <c r="F248" s="127"/>
      <c r="G248" s="128"/>
      <c r="H248" s="129"/>
    </row>
    <row r="249" spans="5:8" ht="15.75">
      <c r="E249" s="122"/>
      <c r="F249" s="127"/>
      <c r="G249" s="128"/>
      <c r="H249" s="129"/>
    </row>
    <row r="250" spans="5:8" ht="15.75">
      <c r="E250" s="122"/>
      <c r="F250" s="127"/>
      <c r="G250" s="128"/>
      <c r="H250" s="129"/>
    </row>
    <row r="251" spans="5:8" ht="15.75">
      <c r="E251" s="122"/>
      <c r="F251" s="127"/>
      <c r="G251" s="128"/>
      <c r="H251" s="129"/>
    </row>
    <row r="252" spans="5:8" ht="15.75">
      <c r="E252" s="122"/>
      <c r="F252" s="127"/>
      <c r="G252" s="128"/>
      <c r="H252" s="129"/>
    </row>
    <row r="253" spans="5:8" ht="15.75">
      <c r="E253" s="122"/>
      <c r="F253" s="127"/>
      <c r="G253" s="128"/>
      <c r="H253" s="129"/>
    </row>
    <row r="254" spans="5:8" ht="15.75">
      <c r="E254" s="122"/>
      <c r="F254" s="127"/>
      <c r="G254" s="128"/>
      <c r="H254" s="129"/>
    </row>
    <row r="255" spans="5:8" ht="15.75">
      <c r="E255" s="122"/>
      <c r="F255" s="127"/>
      <c r="G255" s="128"/>
      <c r="H255" s="129"/>
    </row>
    <row r="256" spans="5:8" ht="15.75">
      <c r="E256" s="122"/>
      <c r="F256" s="127"/>
      <c r="G256" s="128"/>
      <c r="H256" s="129"/>
    </row>
    <row r="257" spans="5:8" ht="15.75">
      <c r="E257" s="122"/>
      <c r="F257" s="127"/>
      <c r="G257" s="128"/>
      <c r="H257" s="129"/>
    </row>
    <row r="258" spans="5:8" ht="15.75">
      <c r="E258" s="122"/>
      <c r="F258" s="127"/>
      <c r="G258" s="128"/>
      <c r="H258" s="129"/>
    </row>
    <row r="259" spans="5:8" ht="15.75">
      <c r="E259" s="122"/>
      <c r="F259" s="127"/>
      <c r="G259" s="128"/>
      <c r="H259" s="129"/>
    </row>
    <row r="260" spans="5:8" ht="15.75">
      <c r="E260" s="122"/>
      <c r="F260" s="127"/>
      <c r="G260" s="128"/>
      <c r="H260" s="129"/>
    </row>
    <row r="261" spans="5:8" ht="15.75">
      <c r="E261" s="122"/>
      <c r="F261" s="127"/>
      <c r="G261" s="128"/>
      <c r="H261" s="129"/>
    </row>
    <row r="262" spans="5:8" ht="15.75">
      <c r="E262" s="122"/>
      <c r="F262" s="127"/>
      <c r="G262" s="128"/>
      <c r="H262" s="129"/>
    </row>
    <row r="263" spans="5:8" ht="15.75">
      <c r="E263" s="122"/>
      <c r="F263" s="127"/>
      <c r="G263" s="128"/>
      <c r="H263" s="129"/>
    </row>
    <row r="264" spans="5:8" ht="15.75">
      <c r="E264" s="122"/>
      <c r="F264" s="127"/>
      <c r="G264" s="128"/>
      <c r="H264" s="129"/>
    </row>
    <row r="265" spans="5:8" ht="15.75">
      <c r="E265" s="122"/>
      <c r="F265" s="127"/>
      <c r="G265" s="128"/>
      <c r="H265" s="129"/>
    </row>
    <row r="266" spans="5:8" ht="15.75">
      <c r="E266" s="122"/>
      <c r="F266" s="127"/>
      <c r="G266" s="128"/>
      <c r="H266" s="129"/>
    </row>
    <row r="267" spans="5:8" ht="15.75">
      <c r="E267" s="122"/>
      <c r="F267" s="127"/>
      <c r="G267" s="128"/>
      <c r="H267" s="129"/>
    </row>
    <row r="268" spans="5:8" ht="15.75">
      <c r="E268" s="122"/>
      <c r="F268" s="127"/>
      <c r="G268" s="128"/>
      <c r="H268" s="129"/>
    </row>
    <row r="269" spans="5:8" ht="15.75">
      <c r="E269" s="122"/>
      <c r="F269" s="127"/>
      <c r="G269" s="128"/>
      <c r="H269" s="129"/>
    </row>
    <row r="270" spans="5:8" ht="15.75">
      <c r="E270" s="122"/>
      <c r="F270" s="127"/>
      <c r="G270" s="128"/>
      <c r="H270" s="129"/>
    </row>
    <row r="271" spans="5:8" ht="15.75">
      <c r="E271" s="122"/>
      <c r="F271" s="127"/>
      <c r="G271" s="128"/>
      <c r="H271" s="129"/>
    </row>
    <row r="272" spans="5:8" ht="15.75">
      <c r="E272" s="122"/>
      <c r="F272" s="127"/>
      <c r="G272" s="128"/>
      <c r="H272" s="129"/>
    </row>
    <row r="273" spans="5:8" ht="15.75">
      <c r="E273" s="122"/>
      <c r="F273" s="127"/>
      <c r="G273" s="128"/>
      <c r="H273" s="129"/>
    </row>
    <row r="274" spans="5:8" ht="15.75">
      <c r="E274" s="122"/>
      <c r="F274" s="127"/>
      <c r="G274" s="128"/>
      <c r="H274" s="129"/>
    </row>
    <row r="275" spans="5:8" ht="15.75">
      <c r="E275" s="122"/>
      <c r="F275" s="127"/>
      <c r="G275" s="128"/>
      <c r="H275" s="129"/>
    </row>
    <row r="276" spans="5:8" ht="15.75">
      <c r="E276" s="122"/>
      <c r="F276" s="127"/>
      <c r="G276" s="128"/>
      <c r="H276" s="129"/>
    </row>
    <row r="277" spans="5:8" ht="15.75">
      <c r="E277" s="122"/>
      <c r="F277" s="127"/>
      <c r="G277" s="128"/>
      <c r="H277" s="129"/>
    </row>
    <row r="278" spans="5:8" ht="15.75">
      <c r="E278" s="122"/>
      <c r="F278" s="127"/>
      <c r="G278" s="128"/>
      <c r="H278" s="129"/>
    </row>
    <row r="279" spans="5:8" ht="15.75">
      <c r="E279" s="122"/>
      <c r="F279" s="127"/>
      <c r="G279" s="128"/>
      <c r="H279" s="129"/>
    </row>
    <row r="280" spans="5:8" ht="15.75">
      <c r="E280" s="122"/>
      <c r="F280" s="127"/>
      <c r="G280" s="128"/>
      <c r="H280" s="129"/>
    </row>
    <row r="281" spans="5:8" ht="15.75">
      <c r="E281" s="122"/>
      <c r="F281" s="127"/>
      <c r="G281" s="128"/>
      <c r="H281" s="129"/>
    </row>
    <row r="282" spans="5:8" ht="15.75">
      <c r="E282" s="122"/>
      <c r="F282" s="127"/>
      <c r="G282" s="128"/>
      <c r="H282" s="129"/>
    </row>
    <row r="283" spans="5:8" ht="15.75">
      <c r="E283" s="122"/>
      <c r="F283" s="127"/>
      <c r="G283" s="128"/>
      <c r="H283" s="129"/>
    </row>
    <row r="284" spans="5:8" ht="15.75">
      <c r="E284" s="122"/>
      <c r="F284" s="127"/>
      <c r="G284" s="128"/>
      <c r="H284" s="129"/>
    </row>
    <row r="285" spans="5:8" ht="15.75">
      <c r="E285" s="122"/>
      <c r="F285" s="127"/>
      <c r="G285" s="128"/>
      <c r="H285" s="129"/>
    </row>
    <row r="286" spans="5:8" ht="15.75">
      <c r="E286" s="122"/>
      <c r="F286" s="127"/>
      <c r="G286" s="128"/>
      <c r="H286" s="129"/>
    </row>
    <row r="287" spans="5:8" ht="15.75">
      <c r="E287" s="122"/>
      <c r="F287" s="127"/>
      <c r="G287" s="128"/>
      <c r="H287" s="129"/>
    </row>
    <row r="288" spans="5:8" ht="15.75">
      <c r="E288" s="122"/>
      <c r="F288" s="127"/>
      <c r="G288" s="128"/>
      <c r="H288" s="129"/>
    </row>
    <row r="289" spans="5:8" ht="15.75">
      <c r="E289" s="122"/>
      <c r="F289" s="127"/>
      <c r="G289" s="128"/>
      <c r="H289" s="129"/>
    </row>
    <row r="290" spans="5:8" ht="15.75">
      <c r="E290" s="122"/>
      <c r="F290" s="127"/>
      <c r="G290" s="128"/>
      <c r="H290" s="129"/>
    </row>
    <row r="291" spans="5:8" ht="15.75">
      <c r="E291" s="122"/>
      <c r="F291" s="127"/>
      <c r="G291" s="128"/>
      <c r="H291" s="129"/>
    </row>
    <row r="292" spans="5:8" ht="15.75">
      <c r="E292" s="122"/>
      <c r="F292" s="127"/>
      <c r="G292" s="128"/>
      <c r="H292" s="129"/>
    </row>
    <row r="293" spans="5:8" ht="15.75">
      <c r="E293" s="122"/>
      <c r="F293" s="127"/>
      <c r="G293" s="128"/>
      <c r="H293" s="129"/>
    </row>
    <row r="294" spans="5:8" ht="15.75">
      <c r="E294" s="122"/>
      <c r="F294" s="127"/>
      <c r="G294" s="128"/>
      <c r="H294" s="129"/>
    </row>
    <row r="295" spans="5:8" ht="15.75">
      <c r="E295" s="122"/>
      <c r="F295" s="127"/>
      <c r="G295" s="128"/>
      <c r="H295" s="129"/>
    </row>
    <row r="296" spans="5:8" ht="15.75">
      <c r="E296" s="122"/>
      <c r="F296" s="127"/>
      <c r="G296" s="128"/>
      <c r="H296" s="129"/>
    </row>
    <row r="297" spans="5:8" ht="15.75">
      <c r="E297" s="122"/>
      <c r="F297" s="127"/>
      <c r="G297" s="128"/>
      <c r="H297" s="129"/>
    </row>
    <row r="298" spans="5:8" ht="15.75">
      <c r="E298" s="122"/>
      <c r="F298" s="127"/>
      <c r="G298" s="128"/>
      <c r="H298" s="129"/>
    </row>
    <row r="299" spans="5:8" ht="15.75">
      <c r="E299" s="122"/>
      <c r="F299" s="127"/>
      <c r="G299" s="128"/>
      <c r="H299" s="129"/>
    </row>
    <row r="300" spans="5:8" ht="15.75">
      <c r="E300" s="122"/>
      <c r="F300" s="127"/>
      <c r="G300" s="128"/>
      <c r="H300" s="129"/>
    </row>
    <row r="301" spans="5:8" ht="15.75">
      <c r="E301" s="122"/>
      <c r="F301" s="127"/>
      <c r="G301" s="128"/>
      <c r="H301" s="129"/>
    </row>
    <row r="302" spans="5:8" ht="15.75">
      <c r="E302" s="122"/>
      <c r="F302" s="127"/>
      <c r="G302" s="128"/>
      <c r="H302" s="129"/>
    </row>
    <row r="303" spans="5:8" ht="15.75">
      <c r="E303" s="122"/>
      <c r="F303" s="127"/>
      <c r="G303" s="128"/>
      <c r="H303" s="129"/>
    </row>
    <row r="304" spans="5:8" ht="15.75">
      <c r="E304" s="122"/>
      <c r="F304" s="127"/>
      <c r="G304" s="128"/>
      <c r="H304" s="129"/>
    </row>
    <row r="305" spans="5:8" ht="15.75">
      <c r="E305" s="122"/>
      <c r="F305" s="127"/>
      <c r="G305" s="128"/>
      <c r="H305" s="129"/>
    </row>
    <row r="306" spans="5:8" ht="15.75">
      <c r="E306" s="122"/>
      <c r="F306" s="127"/>
      <c r="G306" s="128"/>
      <c r="H306" s="129"/>
    </row>
    <row r="307" spans="5:8" ht="15.75">
      <c r="E307" s="122"/>
      <c r="F307" s="127"/>
      <c r="G307" s="128"/>
      <c r="H307" s="129"/>
    </row>
    <row r="308" spans="5:8" ht="15.75">
      <c r="E308" s="122"/>
      <c r="F308" s="127"/>
      <c r="G308" s="128"/>
      <c r="H308" s="129"/>
    </row>
    <row r="309" spans="5:8" ht="15.75">
      <c r="E309" s="122"/>
      <c r="F309" s="127"/>
      <c r="G309" s="128"/>
      <c r="H309" s="129"/>
    </row>
    <row r="310" spans="5:8" ht="15.75">
      <c r="E310" s="122"/>
      <c r="F310" s="127"/>
      <c r="G310" s="128"/>
      <c r="H310" s="129"/>
    </row>
    <row r="311" spans="5:8" ht="15.75">
      <c r="E311" s="122"/>
      <c r="F311" s="127"/>
      <c r="G311" s="128"/>
      <c r="H311" s="129"/>
    </row>
    <row r="312" spans="5:8" ht="15.75">
      <c r="E312" s="122"/>
      <c r="F312" s="127"/>
      <c r="G312" s="128"/>
      <c r="H312" s="129"/>
    </row>
    <row r="313" spans="5:8" ht="15.75">
      <c r="E313" s="122"/>
      <c r="F313" s="127"/>
      <c r="G313" s="128"/>
      <c r="H313" s="129"/>
    </row>
    <row r="314" spans="5:8" ht="15.75">
      <c r="E314" s="122"/>
      <c r="F314" s="127"/>
      <c r="G314" s="128"/>
      <c r="H314" s="129"/>
    </row>
    <row r="315" spans="5:8" ht="15.75">
      <c r="E315" s="122"/>
      <c r="F315" s="127"/>
      <c r="G315" s="128"/>
      <c r="H315" s="129"/>
    </row>
    <row r="316" spans="5:8" ht="15.75">
      <c r="E316" s="122"/>
      <c r="F316" s="127"/>
      <c r="G316" s="128"/>
      <c r="H316" s="129"/>
    </row>
    <row r="317" spans="5:8" ht="15.75">
      <c r="E317" s="122"/>
      <c r="F317" s="127"/>
      <c r="G317" s="128"/>
      <c r="H317" s="129"/>
    </row>
    <row r="318" spans="5:8" ht="15.75">
      <c r="E318" s="122"/>
      <c r="F318" s="127"/>
      <c r="G318" s="128"/>
      <c r="H318" s="129"/>
    </row>
    <row r="319" spans="5:8" ht="15.75">
      <c r="E319" s="122"/>
      <c r="F319" s="127"/>
      <c r="G319" s="128"/>
      <c r="H319" s="129"/>
    </row>
    <row r="320" spans="5:8" ht="15.75">
      <c r="E320" s="122"/>
      <c r="F320" s="127"/>
      <c r="G320" s="128"/>
      <c r="H320" s="129"/>
    </row>
    <row r="321" spans="5:8" ht="15.75">
      <c r="E321" s="122"/>
      <c r="F321" s="127"/>
      <c r="G321" s="128"/>
      <c r="H321" s="129"/>
    </row>
    <row r="322" spans="5:8" ht="15.75">
      <c r="E322" s="122"/>
      <c r="F322" s="127"/>
      <c r="G322" s="128"/>
      <c r="H322" s="129"/>
    </row>
    <row r="323" spans="5:8" ht="15.75">
      <c r="E323" s="122"/>
      <c r="F323" s="127"/>
      <c r="G323" s="128"/>
      <c r="H323" s="129"/>
    </row>
    <row r="324" spans="5:8" ht="15.75">
      <c r="E324" s="122"/>
      <c r="F324" s="127"/>
      <c r="G324" s="128"/>
      <c r="H324" s="129"/>
    </row>
    <row r="325" spans="5:8" ht="15.75">
      <c r="E325" s="122"/>
      <c r="F325" s="127"/>
      <c r="G325" s="128"/>
      <c r="H325" s="129"/>
    </row>
    <row r="326" spans="5:8" ht="15.75">
      <c r="E326" s="122"/>
      <c r="F326" s="127"/>
      <c r="G326" s="128"/>
      <c r="H326" s="129"/>
    </row>
    <row r="327" spans="5:8" ht="15.75">
      <c r="E327" s="122"/>
      <c r="F327" s="127"/>
      <c r="G327" s="128"/>
      <c r="H327" s="129"/>
    </row>
    <row r="328" spans="5:8" ht="15.75">
      <c r="E328" s="122"/>
      <c r="F328" s="127"/>
      <c r="G328" s="128"/>
      <c r="H328" s="129"/>
    </row>
    <row r="329" spans="5:8" ht="15.75">
      <c r="E329" s="122"/>
      <c r="F329" s="127"/>
      <c r="G329" s="128"/>
      <c r="H329" s="129"/>
    </row>
    <row r="330" spans="5:8" ht="15.75">
      <c r="E330" s="122"/>
      <c r="F330" s="127"/>
      <c r="G330" s="128"/>
      <c r="H330" s="129"/>
    </row>
    <row r="331" spans="5:8" ht="15.75">
      <c r="E331" s="122"/>
      <c r="F331" s="127"/>
      <c r="G331" s="128"/>
      <c r="H331" s="129"/>
    </row>
    <row r="332" spans="5:8" ht="15.75">
      <c r="E332" s="122"/>
      <c r="F332" s="127"/>
      <c r="G332" s="128"/>
      <c r="H332" s="129"/>
    </row>
    <row r="333" spans="5:8" ht="15.75">
      <c r="E333" s="122"/>
      <c r="F333" s="127"/>
      <c r="G333" s="128"/>
      <c r="H333" s="129"/>
    </row>
    <row r="334" spans="5:8" ht="15.75">
      <c r="E334" s="122"/>
      <c r="F334" s="127"/>
      <c r="G334" s="128"/>
      <c r="H334" s="129"/>
    </row>
    <row r="335" spans="5:8" ht="15.75">
      <c r="E335" s="122"/>
      <c r="F335" s="127"/>
      <c r="G335" s="128"/>
      <c r="H335" s="129"/>
    </row>
    <row r="336" spans="5:8" ht="15.75">
      <c r="E336" s="122"/>
      <c r="F336" s="127"/>
      <c r="G336" s="128"/>
      <c r="H336" s="129"/>
    </row>
    <row r="337" spans="5:8" ht="15.75">
      <c r="E337" s="122"/>
      <c r="F337" s="127"/>
      <c r="G337" s="128"/>
      <c r="H337" s="129"/>
    </row>
    <row r="338" spans="5:8" ht="15.75">
      <c r="E338" s="122"/>
      <c r="F338" s="127"/>
      <c r="G338" s="128"/>
      <c r="H338" s="129"/>
    </row>
    <row r="339" spans="5:8" ht="15.75">
      <c r="E339" s="122"/>
      <c r="F339" s="127"/>
      <c r="G339" s="128"/>
      <c r="H339" s="129"/>
    </row>
    <row r="340" spans="5:8" ht="15.75">
      <c r="E340" s="122"/>
      <c r="F340" s="127"/>
      <c r="G340" s="128"/>
      <c r="H340" s="129"/>
    </row>
    <row r="341" spans="5:8" ht="15.75">
      <c r="E341" s="122"/>
      <c r="F341" s="127"/>
      <c r="G341" s="128"/>
      <c r="H341" s="129"/>
    </row>
    <row r="342" spans="5:8" ht="15.75">
      <c r="E342" s="122"/>
      <c r="F342" s="127"/>
      <c r="G342" s="128"/>
      <c r="H342" s="129"/>
    </row>
    <row r="343" spans="5:8" ht="15.75">
      <c r="E343" s="122"/>
      <c r="F343" s="127"/>
      <c r="G343" s="128"/>
      <c r="H343" s="129"/>
    </row>
    <row r="344" spans="5:8" ht="15.75">
      <c r="E344" s="122"/>
      <c r="F344" s="127"/>
      <c r="G344" s="128"/>
      <c r="H344" s="129"/>
    </row>
    <row r="345" spans="5:8" ht="15.75">
      <c r="E345" s="122"/>
      <c r="F345" s="127"/>
      <c r="G345" s="128"/>
      <c r="H345" s="129"/>
    </row>
    <row r="346" spans="5:8" ht="15.75">
      <c r="E346" s="122"/>
      <c r="F346" s="127"/>
      <c r="G346" s="128"/>
      <c r="H346" s="129"/>
    </row>
    <row r="347" spans="5:8" ht="15.75">
      <c r="E347" s="122"/>
      <c r="F347" s="127"/>
      <c r="G347" s="128"/>
      <c r="H347" s="129"/>
    </row>
    <row r="348" spans="5:8" ht="15.75">
      <c r="E348" s="122"/>
      <c r="F348" s="127"/>
      <c r="G348" s="128"/>
      <c r="H348" s="129"/>
    </row>
    <row r="349" spans="5:8" ht="15.75">
      <c r="E349" s="122"/>
      <c r="F349" s="127"/>
      <c r="G349" s="128"/>
      <c r="H349" s="129"/>
    </row>
    <row r="350" spans="5:8" ht="15.75">
      <c r="E350" s="122"/>
      <c r="F350" s="127"/>
      <c r="G350" s="128"/>
      <c r="H350" s="129"/>
    </row>
    <row r="351" spans="5:8" ht="15.75">
      <c r="E351" s="122"/>
      <c r="F351" s="127"/>
      <c r="G351" s="128"/>
      <c r="H351" s="129"/>
    </row>
    <row r="352" spans="5:8" ht="15.75">
      <c r="E352" s="122"/>
      <c r="F352" s="127"/>
      <c r="G352" s="128"/>
      <c r="H352" s="129"/>
    </row>
    <row r="353" spans="5:8" ht="15.75">
      <c r="E353" s="122"/>
      <c r="F353" s="127"/>
      <c r="G353" s="128"/>
      <c r="H353" s="129"/>
    </row>
    <row r="354" spans="5:8" ht="15.75">
      <c r="E354" s="122"/>
      <c r="F354" s="127"/>
      <c r="G354" s="128"/>
      <c r="H354" s="129"/>
    </row>
    <row r="355" spans="5:8" ht="15.75">
      <c r="E355" s="122"/>
      <c r="F355" s="127"/>
      <c r="G355" s="128"/>
      <c r="H355" s="129"/>
    </row>
    <row r="356" spans="5:8" ht="15.75">
      <c r="E356" s="122"/>
      <c r="F356" s="127"/>
      <c r="G356" s="128"/>
      <c r="H356" s="129"/>
    </row>
    <row r="357" spans="5:8" ht="15.75">
      <c r="E357" s="122"/>
      <c r="F357" s="127"/>
      <c r="G357" s="128"/>
      <c r="H357" s="129"/>
    </row>
    <row r="358" spans="5:8" ht="15.75">
      <c r="E358" s="122"/>
      <c r="F358" s="127"/>
      <c r="G358" s="128"/>
      <c r="H358" s="129"/>
    </row>
    <row r="359" spans="5:8" ht="15.75">
      <c r="E359" s="122"/>
      <c r="F359" s="127"/>
      <c r="G359" s="128"/>
      <c r="H359" s="129"/>
    </row>
    <row r="360" spans="5:8" ht="15.75">
      <c r="E360" s="122"/>
      <c r="F360" s="127"/>
      <c r="G360" s="128"/>
      <c r="H360" s="129"/>
    </row>
    <row r="361" spans="5:8" ht="15.75">
      <c r="E361" s="122"/>
      <c r="F361" s="127"/>
      <c r="G361" s="128"/>
      <c r="H361" s="129"/>
    </row>
    <row r="362" spans="5:8" ht="15.75">
      <c r="E362" s="122"/>
      <c r="F362" s="127"/>
      <c r="G362" s="128"/>
      <c r="H362" s="129"/>
    </row>
    <row r="363" spans="5:8" ht="15.75">
      <c r="E363" s="122"/>
      <c r="F363" s="127"/>
      <c r="G363" s="128"/>
      <c r="H363" s="129"/>
    </row>
    <row r="364" spans="5:8" ht="15.75">
      <c r="E364" s="122"/>
      <c r="F364" s="127"/>
      <c r="G364" s="128"/>
      <c r="H364" s="129"/>
    </row>
    <row r="365" spans="5:8" ht="15.75">
      <c r="E365" s="122"/>
      <c r="F365" s="127"/>
      <c r="G365" s="128"/>
      <c r="H365" s="129"/>
    </row>
    <row r="366" spans="5:8" ht="15.75">
      <c r="E366" s="122"/>
      <c r="F366" s="127"/>
      <c r="G366" s="128"/>
      <c r="H366" s="129"/>
    </row>
    <row r="367" spans="5:8" ht="15.75">
      <c r="E367" s="122"/>
      <c r="F367" s="127"/>
      <c r="G367" s="128"/>
      <c r="H367" s="129"/>
    </row>
    <row r="368" spans="5:8" ht="15.75">
      <c r="E368" s="122"/>
      <c r="F368" s="127"/>
      <c r="G368" s="128"/>
      <c r="H368" s="129"/>
    </row>
    <row r="369" spans="5:8" ht="15.75">
      <c r="E369" s="122"/>
      <c r="F369" s="127"/>
      <c r="G369" s="128"/>
      <c r="H369" s="129"/>
    </row>
    <row r="370" spans="5:8" ht="15.75">
      <c r="E370" s="122"/>
      <c r="F370" s="127"/>
      <c r="G370" s="128"/>
      <c r="H370" s="129"/>
    </row>
    <row r="371" spans="5:8" ht="15.75">
      <c r="E371" s="122"/>
      <c r="F371" s="127"/>
      <c r="G371" s="128"/>
      <c r="H371" s="129"/>
    </row>
    <row r="372" spans="5:8" ht="15.75">
      <c r="E372" s="122"/>
      <c r="F372" s="127"/>
      <c r="G372" s="128"/>
      <c r="H372" s="129"/>
    </row>
    <row r="373" spans="5:8" ht="15.75">
      <c r="E373" s="122"/>
      <c r="F373" s="127"/>
      <c r="G373" s="128"/>
      <c r="H373" s="129"/>
    </row>
    <row r="374" spans="5:8" ht="15.75">
      <c r="E374" s="122"/>
      <c r="F374" s="127"/>
      <c r="G374" s="128"/>
      <c r="H374" s="129"/>
    </row>
    <row r="375" spans="5:8" ht="15.75">
      <c r="E375" s="122"/>
      <c r="F375" s="127"/>
      <c r="G375" s="128"/>
      <c r="H375" s="129"/>
    </row>
    <row r="376" spans="5:8" ht="15.75">
      <c r="E376" s="122"/>
      <c r="F376" s="127"/>
      <c r="G376" s="128"/>
      <c r="H376" s="129"/>
    </row>
    <row r="377" spans="5:8" ht="15.75">
      <c r="E377" s="122"/>
      <c r="F377" s="127"/>
      <c r="G377" s="128"/>
      <c r="H377" s="129"/>
    </row>
    <row r="378" spans="5:8" ht="15.75">
      <c r="E378" s="122"/>
      <c r="F378" s="127"/>
      <c r="G378" s="128"/>
      <c r="H378" s="129"/>
    </row>
    <row r="379" spans="5:8" ht="15.75">
      <c r="E379" s="122"/>
      <c r="F379" s="127"/>
      <c r="G379" s="128"/>
      <c r="H379" s="129"/>
    </row>
    <row r="380" spans="5:8" ht="15.75">
      <c r="E380" s="122"/>
      <c r="F380" s="127"/>
      <c r="G380" s="128"/>
      <c r="H380" s="129"/>
    </row>
    <row r="381" spans="5:8" ht="15.75">
      <c r="E381" s="122"/>
      <c r="F381" s="127"/>
      <c r="G381" s="128"/>
      <c r="H381" s="129"/>
    </row>
    <row r="382" spans="5:8" ht="15.75">
      <c r="E382" s="122"/>
      <c r="F382" s="127"/>
      <c r="G382" s="128"/>
      <c r="H382" s="129"/>
    </row>
    <row r="383" spans="5:8" ht="15.75">
      <c r="E383" s="122"/>
      <c r="F383" s="127"/>
      <c r="G383" s="128"/>
      <c r="H383" s="129"/>
    </row>
    <row r="384" spans="5:8" ht="15.75">
      <c r="E384" s="122"/>
      <c r="F384" s="127"/>
      <c r="G384" s="128"/>
      <c r="H384" s="129"/>
    </row>
    <row r="385" spans="5:8" ht="15.75">
      <c r="E385" s="122"/>
      <c r="F385" s="127"/>
      <c r="G385" s="128"/>
      <c r="H385" s="129"/>
    </row>
    <row r="386" spans="5:8" ht="15.75">
      <c r="E386" s="122"/>
      <c r="F386" s="127"/>
      <c r="G386" s="128"/>
      <c r="H386" s="129"/>
    </row>
    <row r="387" spans="5:8" ht="15.75">
      <c r="E387" s="122"/>
      <c r="F387" s="127"/>
      <c r="G387" s="128"/>
      <c r="H387" s="129"/>
    </row>
    <row r="388" spans="5:8" ht="15.75">
      <c r="E388" s="122"/>
      <c r="F388" s="127"/>
      <c r="G388" s="128"/>
      <c r="H388" s="129"/>
    </row>
    <row r="389" spans="5:8" ht="15.75">
      <c r="E389" s="122"/>
      <c r="F389" s="127"/>
      <c r="G389" s="128"/>
      <c r="H389" s="129"/>
    </row>
    <row r="390" spans="5:8" ht="15.75">
      <c r="E390" s="122"/>
      <c r="F390" s="127"/>
      <c r="G390" s="128"/>
      <c r="H390" s="129"/>
    </row>
    <row r="391" spans="5:8" ht="15.75">
      <c r="E391" s="122"/>
      <c r="F391" s="127"/>
      <c r="G391" s="128"/>
      <c r="H391" s="129"/>
    </row>
    <row r="392" spans="5:8" ht="15.75">
      <c r="E392" s="122"/>
      <c r="F392" s="127"/>
      <c r="G392" s="128"/>
      <c r="H392" s="129"/>
    </row>
    <row r="393" spans="5:8" ht="15.75">
      <c r="E393" s="122"/>
      <c r="F393" s="127"/>
      <c r="G393" s="128"/>
      <c r="H393" s="129"/>
    </row>
    <row r="394" spans="5:8" ht="15.75">
      <c r="E394" s="122"/>
      <c r="F394" s="127"/>
      <c r="G394" s="128"/>
      <c r="H394" s="129"/>
    </row>
    <row r="395" spans="5:8" ht="15.75">
      <c r="E395" s="122"/>
      <c r="F395" s="127"/>
      <c r="G395" s="128"/>
      <c r="H395" s="129"/>
    </row>
    <row r="396" spans="5:8" ht="15.75">
      <c r="E396" s="122"/>
      <c r="F396" s="127"/>
      <c r="G396" s="128"/>
      <c r="H396" s="129"/>
    </row>
    <row r="397" spans="5:8" ht="15.75">
      <c r="E397" s="122"/>
      <c r="F397" s="127"/>
      <c r="G397" s="128"/>
      <c r="H397" s="129"/>
    </row>
    <row r="398" spans="5:8" ht="15.75">
      <c r="E398" s="122"/>
      <c r="F398" s="127"/>
      <c r="G398" s="128"/>
      <c r="H398" s="129"/>
    </row>
    <row r="399" spans="5:8" ht="15.75">
      <c r="E399" s="122"/>
      <c r="F399" s="127"/>
      <c r="G399" s="128"/>
      <c r="H399" s="129"/>
    </row>
    <row r="400" spans="5:8" ht="15.75">
      <c r="E400" s="122"/>
      <c r="F400" s="127"/>
      <c r="G400" s="128"/>
      <c r="H400" s="129"/>
    </row>
    <row r="401" spans="5:8" ht="15.75">
      <c r="E401" s="122"/>
      <c r="F401" s="127"/>
      <c r="G401" s="128"/>
      <c r="H401" s="129"/>
    </row>
    <row r="402" spans="5:8" ht="15.75">
      <c r="E402" s="122"/>
      <c r="F402" s="127"/>
      <c r="G402" s="128"/>
      <c r="H402" s="129"/>
    </row>
    <row r="403" spans="5:8" ht="15.75">
      <c r="E403" s="122"/>
      <c r="F403" s="127"/>
      <c r="G403" s="128"/>
      <c r="H403" s="129"/>
    </row>
    <row r="404" spans="5:8" ht="15.75">
      <c r="E404" s="122"/>
      <c r="F404" s="127"/>
      <c r="G404" s="128"/>
      <c r="H404" s="129"/>
    </row>
    <row r="405" spans="5:8" ht="15.75">
      <c r="E405" s="122"/>
      <c r="F405" s="127"/>
      <c r="G405" s="128"/>
      <c r="H405" s="129"/>
    </row>
    <row r="406" spans="5:8" ht="15.75">
      <c r="E406" s="122"/>
      <c r="F406" s="127"/>
      <c r="G406" s="128"/>
      <c r="H406" s="129"/>
    </row>
    <row r="407" spans="5:8" ht="15.75">
      <c r="E407" s="122"/>
      <c r="F407" s="127"/>
      <c r="G407" s="128"/>
      <c r="H407" s="129"/>
    </row>
    <row r="408" spans="5:8" ht="15.75">
      <c r="E408" s="122"/>
      <c r="F408" s="127"/>
      <c r="G408" s="128"/>
      <c r="H408" s="129"/>
    </row>
    <row r="409" spans="5:8" ht="15.75">
      <c r="E409" s="122"/>
      <c r="F409" s="127"/>
      <c r="G409" s="128"/>
      <c r="H409" s="129"/>
    </row>
    <row r="410" spans="5:8" ht="15.75">
      <c r="E410" s="122"/>
      <c r="F410" s="127"/>
      <c r="G410" s="128"/>
      <c r="H410" s="129"/>
    </row>
    <row r="411" spans="5:8" ht="15.75">
      <c r="E411" s="122"/>
      <c r="F411" s="127"/>
      <c r="G411" s="128"/>
      <c r="H411" s="129"/>
    </row>
    <row r="412" spans="5:8" ht="15.75">
      <c r="E412" s="122"/>
      <c r="F412" s="127"/>
      <c r="G412" s="128"/>
      <c r="H412" s="129"/>
    </row>
    <row r="413" spans="5:8" ht="15.75">
      <c r="E413" s="122"/>
      <c r="F413" s="127"/>
      <c r="G413" s="128"/>
      <c r="H413" s="129"/>
    </row>
    <row r="414" spans="5:8" ht="15.75">
      <c r="E414" s="122"/>
      <c r="F414" s="127"/>
      <c r="G414" s="128"/>
      <c r="H414" s="129"/>
    </row>
    <row r="415" spans="5:8" ht="15.75">
      <c r="E415" s="122"/>
      <c r="F415" s="127"/>
      <c r="G415" s="128"/>
      <c r="H415" s="129"/>
    </row>
    <row r="416" spans="5:8" ht="15.75">
      <c r="E416" s="122"/>
      <c r="F416" s="127"/>
      <c r="G416" s="128"/>
      <c r="H416" s="129"/>
    </row>
    <row r="417" spans="5:8" ht="15.75">
      <c r="E417" s="122"/>
      <c r="F417" s="127"/>
      <c r="G417" s="128"/>
      <c r="H417" s="129"/>
    </row>
    <row r="418" spans="5:8" ht="15.75">
      <c r="E418" s="122"/>
      <c r="F418" s="127"/>
      <c r="G418" s="128"/>
      <c r="H418" s="129"/>
    </row>
    <row r="419" spans="5:8" ht="15.75">
      <c r="E419" s="122"/>
      <c r="F419" s="127"/>
      <c r="G419" s="128"/>
      <c r="H419" s="129"/>
    </row>
    <row r="420" spans="5:8" ht="15.75">
      <c r="E420" s="122"/>
      <c r="F420" s="127"/>
      <c r="G420" s="128"/>
      <c r="H420" s="129"/>
    </row>
    <row r="421" spans="5:8" ht="15.75">
      <c r="E421" s="122"/>
      <c r="F421" s="127"/>
      <c r="G421" s="128"/>
      <c r="H421" s="129"/>
    </row>
    <row r="422" spans="5:8" ht="15.75">
      <c r="E422" s="122"/>
      <c r="F422" s="127"/>
      <c r="G422" s="128"/>
      <c r="H422" s="129"/>
    </row>
    <row r="423" spans="5:8" ht="15.75">
      <c r="E423" s="122"/>
      <c r="F423" s="127"/>
      <c r="G423" s="128"/>
      <c r="H423" s="129"/>
    </row>
    <row r="424" spans="5:8" ht="15.75">
      <c r="E424" s="122"/>
      <c r="F424" s="127"/>
      <c r="G424" s="128"/>
      <c r="H424" s="129"/>
    </row>
    <row r="425" spans="5:8" ht="15.75">
      <c r="E425" s="122"/>
      <c r="F425" s="127"/>
      <c r="G425" s="128"/>
      <c r="H425" s="129"/>
    </row>
    <row r="426" spans="5:8" ht="15.75">
      <c r="E426" s="122"/>
      <c r="F426" s="127"/>
      <c r="G426" s="128"/>
      <c r="H426" s="129"/>
    </row>
    <row r="427" spans="5:8" ht="15.75">
      <c r="E427" s="122"/>
      <c r="F427" s="127"/>
      <c r="G427" s="128"/>
      <c r="H427" s="129"/>
    </row>
    <row r="428" spans="5:8" ht="15.75">
      <c r="E428" s="122"/>
      <c r="F428" s="127"/>
      <c r="G428" s="128"/>
      <c r="H428" s="129"/>
    </row>
    <row r="429" spans="5:8" ht="15.75">
      <c r="E429" s="122"/>
      <c r="F429" s="127"/>
      <c r="G429" s="128"/>
      <c r="H429" s="129"/>
    </row>
    <row r="430" spans="5:8" ht="15.75">
      <c r="E430" s="122"/>
      <c r="F430" s="127"/>
      <c r="G430" s="128"/>
      <c r="H430" s="129"/>
    </row>
    <row r="431" spans="5:8" ht="15.75">
      <c r="E431" s="122"/>
      <c r="F431" s="127"/>
      <c r="G431" s="128"/>
      <c r="H431" s="129"/>
    </row>
    <row r="432" spans="5:8" ht="15.75">
      <c r="E432" s="122"/>
      <c r="F432" s="127"/>
      <c r="G432" s="128"/>
      <c r="H432" s="129"/>
    </row>
    <row r="433" spans="5:8" ht="15.75">
      <c r="E433" s="122"/>
      <c r="F433" s="127"/>
      <c r="G433" s="128"/>
      <c r="H433" s="129"/>
    </row>
    <row r="434" spans="5:8" ht="15.75">
      <c r="E434" s="122"/>
      <c r="F434" s="127"/>
      <c r="G434" s="128"/>
      <c r="H434" s="129"/>
    </row>
    <row r="435" spans="5:8" ht="15.75">
      <c r="E435" s="122"/>
      <c r="F435" s="127"/>
      <c r="G435" s="128"/>
      <c r="H435" s="129"/>
    </row>
    <row r="436" spans="5:8" ht="15.75">
      <c r="E436" s="122"/>
      <c r="F436" s="127"/>
      <c r="G436" s="128"/>
      <c r="H436" s="129"/>
    </row>
    <row r="437" spans="5:8" ht="15.75">
      <c r="E437" s="122"/>
      <c r="F437" s="127"/>
      <c r="G437" s="128"/>
      <c r="H437" s="129"/>
    </row>
    <row r="438" spans="5:8" ht="15.75">
      <c r="E438" s="122"/>
      <c r="F438" s="127"/>
      <c r="G438" s="128"/>
      <c r="H438" s="129"/>
    </row>
    <row r="439" spans="5:8" ht="15.75">
      <c r="E439" s="122"/>
      <c r="F439" s="127"/>
      <c r="G439" s="128"/>
      <c r="H439" s="129"/>
    </row>
    <row r="440" spans="5:8" ht="15.75">
      <c r="E440" s="122"/>
      <c r="F440" s="127"/>
      <c r="G440" s="128"/>
      <c r="H440" s="129"/>
    </row>
    <row r="441" spans="5:8" ht="15.75">
      <c r="E441" s="122"/>
      <c r="F441" s="127"/>
      <c r="G441" s="128"/>
      <c r="H441" s="129"/>
    </row>
    <row r="442" spans="5:8" ht="15.75">
      <c r="E442" s="122"/>
      <c r="F442" s="127"/>
      <c r="G442" s="128"/>
      <c r="H442" s="129"/>
    </row>
    <row r="443" spans="5:8" ht="15.75">
      <c r="E443" s="122"/>
      <c r="F443" s="127"/>
      <c r="G443" s="128"/>
      <c r="H443" s="129"/>
    </row>
    <row r="444" spans="5:8" ht="15.75">
      <c r="E444" s="122"/>
      <c r="F444" s="127"/>
      <c r="G444" s="128"/>
      <c r="H444" s="129"/>
    </row>
    <row r="445" spans="5:8" ht="15.75">
      <c r="E445" s="122"/>
      <c r="F445" s="127"/>
      <c r="G445" s="128"/>
      <c r="H445" s="129"/>
    </row>
    <row r="446" spans="5:8" ht="15.75">
      <c r="E446" s="122"/>
      <c r="F446" s="127"/>
      <c r="G446" s="128"/>
      <c r="H446" s="129"/>
    </row>
    <row r="447" spans="5:8" ht="15.75">
      <c r="E447" s="122"/>
      <c r="F447" s="127"/>
      <c r="G447" s="128"/>
      <c r="H447" s="129"/>
    </row>
    <row r="448" spans="5:8" ht="15.75">
      <c r="E448" s="122"/>
      <c r="F448" s="127"/>
      <c r="G448" s="128"/>
      <c r="H448" s="129"/>
    </row>
    <row r="449" spans="5:8" ht="15.75">
      <c r="E449" s="122"/>
      <c r="F449" s="127"/>
      <c r="G449" s="128"/>
      <c r="H449" s="129"/>
    </row>
    <row r="450" spans="5:8" ht="15.75">
      <c r="E450" s="122"/>
      <c r="F450" s="127"/>
      <c r="G450" s="128"/>
      <c r="H450" s="129"/>
    </row>
    <row r="451" spans="5:8" ht="15.75">
      <c r="E451" s="122"/>
      <c r="F451" s="127"/>
      <c r="G451" s="128"/>
      <c r="H451" s="129"/>
    </row>
    <row r="452" spans="5:8" ht="15.75">
      <c r="E452" s="122"/>
      <c r="F452" s="127"/>
      <c r="G452" s="128"/>
      <c r="H452" s="129"/>
    </row>
    <row r="453" spans="5:8" ht="15.75">
      <c r="E453" s="122"/>
      <c r="F453" s="127"/>
      <c r="G453" s="128"/>
      <c r="H453" s="129"/>
    </row>
    <row r="454" spans="5:8" ht="15.75">
      <c r="E454" s="122"/>
      <c r="F454" s="127"/>
      <c r="G454" s="128"/>
      <c r="H454" s="129"/>
    </row>
    <row r="455" spans="5:8" ht="15.75">
      <c r="E455" s="122"/>
      <c r="F455" s="127"/>
      <c r="G455" s="128"/>
      <c r="H455" s="129"/>
    </row>
    <row r="456" spans="5:8" ht="15.75">
      <c r="E456" s="122"/>
      <c r="F456" s="127"/>
      <c r="G456" s="128"/>
      <c r="H456" s="129"/>
    </row>
    <row r="457" spans="5:8" ht="15.75">
      <c r="E457" s="122"/>
      <c r="F457" s="127"/>
      <c r="G457" s="128"/>
      <c r="H457" s="129"/>
    </row>
    <row r="458" spans="5:8" ht="15.75">
      <c r="E458" s="122"/>
      <c r="F458" s="127"/>
      <c r="G458" s="128"/>
      <c r="H458" s="129"/>
    </row>
    <row r="459" spans="5:8" ht="15.75">
      <c r="E459" s="122"/>
      <c r="F459" s="127"/>
      <c r="G459" s="128"/>
      <c r="H459" s="129"/>
    </row>
    <row r="460" spans="5:8" ht="15.75">
      <c r="E460" s="122"/>
      <c r="F460" s="127"/>
      <c r="G460" s="128"/>
      <c r="H460" s="129"/>
    </row>
    <row r="461" spans="5:8" ht="15.75">
      <c r="E461" s="122"/>
      <c r="F461" s="127"/>
      <c r="G461" s="128"/>
      <c r="H461" s="129"/>
    </row>
    <row r="462" spans="5:8" ht="15.75">
      <c r="E462" s="122"/>
      <c r="F462" s="127"/>
      <c r="G462" s="128"/>
      <c r="H462" s="129"/>
    </row>
    <row r="463" spans="5:8" ht="15.75">
      <c r="E463" s="122"/>
      <c r="F463" s="127"/>
      <c r="G463" s="128"/>
      <c r="H463" s="129"/>
    </row>
    <row r="464" spans="5:8" ht="15.75">
      <c r="E464" s="122"/>
      <c r="F464" s="127"/>
      <c r="G464" s="128"/>
      <c r="H464" s="129"/>
    </row>
    <row r="465" spans="5:8" ht="15.75">
      <c r="E465" s="122"/>
      <c r="F465" s="127"/>
      <c r="G465" s="128"/>
      <c r="H465" s="129"/>
    </row>
    <row r="466" spans="5:8" ht="15.75">
      <c r="E466" s="122"/>
      <c r="F466" s="127"/>
      <c r="G466" s="128"/>
      <c r="H466" s="129"/>
    </row>
    <row r="467" spans="5:8" ht="15.75">
      <c r="E467" s="122"/>
      <c r="F467" s="127"/>
      <c r="G467" s="128"/>
      <c r="H467" s="129"/>
    </row>
    <row r="468" spans="5:8" ht="15.75">
      <c r="E468" s="122"/>
      <c r="F468" s="127"/>
      <c r="G468" s="128"/>
      <c r="H468" s="129"/>
    </row>
    <row r="469" spans="5:8" ht="15.75">
      <c r="E469" s="122"/>
      <c r="F469" s="127"/>
      <c r="G469" s="128"/>
      <c r="H469" s="129"/>
    </row>
    <row r="470" spans="5:8" ht="15.75">
      <c r="E470" s="122"/>
      <c r="F470" s="127"/>
      <c r="G470" s="128"/>
      <c r="H470" s="129"/>
    </row>
    <row r="471" spans="5:8" ht="15.75">
      <c r="E471" s="122"/>
      <c r="F471" s="127"/>
      <c r="G471" s="128"/>
      <c r="H471" s="129"/>
    </row>
    <row r="472" spans="5:8" ht="15.75">
      <c r="E472" s="122"/>
      <c r="F472" s="127"/>
      <c r="G472" s="128"/>
      <c r="H472" s="129"/>
    </row>
    <row r="473" spans="5:8" ht="15.75">
      <c r="E473" s="122"/>
      <c r="F473" s="127"/>
      <c r="G473" s="128"/>
      <c r="H473" s="129"/>
    </row>
    <row r="474" spans="5:8" ht="15.75">
      <c r="E474" s="122"/>
      <c r="F474" s="127"/>
      <c r="G474" s="128"/>
      <c r="H474" s="129"/>
    </row>
    <row r="475" spans="5:8" ht="15.75">
      <c r="E475" s="122"/>
      <c r="F475" s="127"/>
      <c r="G475" s="128"/>
      <c r="H475" s="129"/>
    </row>
    <row r="476" spans="5:8" ht="15.75">
      <c r="E476" s="122"/>
      <c r="F476" s="127"/>
      <c r="G476" s="128"/>
      <c r="H476" s="129"/>
    </row>
    <row r="477" spans="5:8" ht="15.75">
      <c r="E477" s="122"/>
      <c r="F477" s="127"/>
      <c r="G477" s="128"/>
      <c r="H477" s="129"/>
    </row>
    <row r="478" spans="5:8" ht="15.75">
      <c r="E478" s="122"/>
      <c r="F478" s="127"/>
      <c r="G478" s="128"/>
      <c r="H478" s="129"/>
    </row>
    <row r="479" spans="5:8" ht="15.75">
      <c r="E479" s="122"/>
      <c r="F479" s="127"/>
      <c r="G479" s="128"/>
      <c r="H479" s="129"/>
    </row>
    <row r="480" spans="5:8" ht="15.75">
      <c r="E480" s="122"/>
      <c r="F480" s="127"/>
      <c r="G480" s="128"/>
      <c r="H480" s="129"/>
    </row>
    <row r="481" spans="5:8" ht="15.75">
      <c r="E481" s="122"/>
      <c r="F481" s="127"/>
      <c r="G481" s="128"/>
      <c r="H481" s="129"/>
    </row>
    <row r="482" spans="5:8" ht="15.75">
      <c r="E482" s="122"/>
      <c r="F482" s="127"/>
      <c r="G482" s="128"/>
      <c r="H482" s="129"/>
    </row>
    <row r="483" spans="5:8" ht="15.75">
      <c r="E483" s="122"/>
      <c r="F483" s="127"/>
      <c r="G483" s="128"/>
      <c r="H483" s="129"/>
    </row>
    <row r="484" spans="5:8" ht="15.75">
      <c r="E484" s="122"/>
      <c r="F484" s="127"/>
      <c r="G484" s="128"/>
      <c r="H484" s="129"/>
    </row>
    <row r="485" spans="5:8" ht="15.75">
      <c r="E485" s="122"/>
      <c r="F485" s="127"/>
      <c r="G485" s="128"/>
      <c r="H485" s="129"/>
    </row>
    <row r="486" spans="5:8" ht="15.75">
      <c r="E486" s="122"/>
      <c r="F486" s="127"/>
      <c r="G486" s="128"/>
      <c r="H486" s="129"/>
    </row>
    <row r="487" spans="5:8" ht="15.75">
      <c r="E487" s="122"/>
      <c r="F487" s="127"/>
      <c r="G487" s="128"/>
      <c r="H487" s="129"/>
    </row>
    <row r="488" spans="5:8" ht="15.75">
      <c r="E488" s="122"/>
      <c r="F488" s="127"/>
      <c r="G488" s="128"/>
      <c r="H488" s="129"/>
    </row>
    <row r="489" spans="5:8" ht="15.75">
      <c r="E489" s="122"/>
      <c r="F489" s="127"/>
      <c r="G489" s="128"/>
      <c r="H489" s="129"/>
    </row>
    <row r="490" spans="5:8" ht="15.75">
      <c r="E490" s="122"/>
      <c r="F490" s="127"/>
      <c r="G490" s="128"/>
      <c r="H490" s="129"/>
    </row>
    <row r="491" spans="5:8" ht="15.75">
      <c r="E491" s="122"/>
      <c r="F491" s="127"/>
      <c r="G491" s="128"/>
      <c r="H491" s="129"/>
    </row>
    <row r="492" spans="5:8" ht="15.75">
      <c r="E492" s="122"/>
      <c r="F492" s="127"/>
      <c r="G492" s="128"/>
      <c r="H492" s="129"/>
    </row>
    <row r="493" spans="5:8" ht="15.75">
      <c r="E493" s="122"/>
      <c r="F493" s="127"/>
      <c r="G493" s="128"/>
      <c r="H493" s="129"/>
    </row>
    <row r="494" spans="5:8" ht="15.75">
      <c r="E494" s="122"/>
      <c r="F494" s="127"/>
      <c r="G494" s="128"/>
      <c r="H494" s="129"/>
    </row>
    <row r="495" spans="5:8" ht="15.75">
      <c r="E495" s="122"/>
      <c r="F495" s="127"/>
      <c r="G495" s="128"/>
      <c r="H495" s="129"/>
    </row>
    <row r="496" spans="5:8" ht="15.75">
      <c r="E496" s="122"/>
      <c r="F496" s="127"/>
      <c r="G496" s="128"/>
      <c r="H496" s="129"/>
    </row>
    <row r="497" spans="5:8" ht="15.75">
      <c r="E497" s="122"/>
      <c r="F497" s="127"/>
      <c r="G497" s="128"/>
      <c r="H497" s="129"/>
    </row>
    <row r="498" spans="5:8" ht="15.75">
      <c r="E498" s="122"/>
      <c r="F498" s="127"/>
      <c r="G498" s="128"/>
      <c r="H498" s="129"/>
    </row>
    <row r="499" spans="5:8" ht="15.75">
      <c r="E499" s="122"/>
      <c r="F499" s="127"/>
      <c r="G499" s="128"/>
      <c r="H499" s="129"/>
    </row>
    <row r="500" spans="5:8" ht="15.75">
      <c r="E500" s="122"/>
      <c r="F500" s="127"/>
      <c r="G500" s="128"/>
      <c r="H500" s="129"/>
    </row>
    <row r="501" spans="5:8" ht="15.75">
      <c r="E501" s="122"/>
      <c r="F501" s="127"/>
      <c r="G501" s="128"/>
      <c r="H501" s="129"/>
    </row>
    <row r="502" spans="5:8" ht="15.75">
      <c r="E502" s="122"/>
      <c r="F502" s="127"/>
      <c r="G502" s="128"/>
      <c r="H502" s="129"/>
    </row>
    <row r="503" spans="5:8" ht="15.75">
      <c r="E503" s="122"/>
      <c r="F503" s="127"/>
      <c r="G503" s="128"/>
      <c r="H503" s="129"/>
    </row>
    <row r="504" spans="5:8" ht="15.75">
      <c r="E504" s="122"/>
      <c r="F504" s="127"/>
      <c r="G504" s="128"/>
      <c r="H504" s="129"/>
    </row>
    <row r="505" spans="5:8" ht="15.75">
      <c r="E505" s="122"/>
      <c r="F505" s="127"/>
      <c r="G505" s="128"/>
      <c r="H505" s="129"/>
    </row>
    <row r="506" spans="5:8" ht="15.75">
      <c r="E506" s="122"/>
      <c r="F506" s="127"/>
      <c r="G506" s="128"/>
      <c r="H506" s="129"/>
    </row>
    <row r="507" spans="5:8" ht="15.75">
      <c r="E507" s="122"/>
      <c r="F507" s="127"/>
      <c r="G507" s="128"/>
      <c r="H507" s="129"/>
    </row>
    <row r="508" spans="5:8" ht="15.75">
      <c r="E508" s="122"/>
      <c r="F508" s="127"/>
      <c r="G508" s="128"/>
      <c r="H508" s="129"/>
    </row>
    <row r="509" spans="5:8" ht="15.75">
      <c r="E509" s="122"/>
      <c r="F509" s="127"/>
      <c r="G509" s="128"/>
      <c r="H509" s="129"/>
    </row>
    <row r="510" spans="5:8" ht="15.75">
      <c r="E510" s="122"/>
      <c r="F510" s="127"/>
      <c r="G510" s="128"/>
      <c r="H510" s="129"/>
    </row>
    <row r="511" spans="5:8" ht="15.75">
      <c r="E511" s="122"/>
      <c r="F511" s="127"/>
      <c r="G511" s="128"/>
      <c r="H511" s="129"/>
    </row>
    <row r="512" spans="5:8" ht="15.75">
      <c r="E512" s="122"/>
      <c r="F512" s="127"/>
      <c r="G512" s="128"/>
      <c r="H512" s="129"/>
    </row>
    <row r="513" spans="5:8" ht="15.75">
      <c r="E513" s="122"/>
      <c r="F513" s="127"/>
      <c r="G513" s="128"/>
      <c r="H513" s="129"/>
    </row>
    <row r="514" spans="5:8" ht="15.75">
      <c r="E514" s="122"/>
      <c r="F514" s="127"/>
      <c r="G514" s="128"/>
      <c r="H514" s="129"/>
    </row>
    <row r="515" spans="5:8" ht="15.75">
      <c r="E515" s="122"/>
      <c r="F515" s="127"/>
      <c r="G515" s="128"/>
      <c r="H515" s="129"/>
    </row>
    <row r="516" spans="5:8" ht="15.75">
      <c r="E516" s="122"/>
      <c r="F516" s="127"/>
      <c r="G516" s="128"/>
      <c r="H516" s="129"/>
    </row>
    <row r="517" spans="5:8" ht="15.75">
      <c r="E517" s="122"/>
      <c r="F517" s="127"/>
      <c r="G517" s="128"/>
      <c r="H517" s="129"/>
    </row>
    <row r="518" spans="5:8" ht="15.75">
      <c r="E518" s="122"/>
      <c r="F518" s="127"/>
      <c r="G518" s="128"/>
      <c r="H518" s="129"/>
    </row>
    <row r="519" spans="5:8" ht="15.75">
      <c r="E519" s="122"/>
      <c r="F519" s="127"/>
      <c r="G519" s="128"/>
      <c r="H519" s="129"/>
    </row>
    <row r="520" spans="5:8" ht="15.75">
      <c r="E520" s="122"/>
      <c r="F520" s="127"/>
      <c r="G520" s="128"/>
      <c r="H520" s="129"/>
    </row>
    <row r="521" spans="5:8" ht="15.75">
      <c r="E521" s="122"/>
      <c r="F521" s="127"/>
      <c r="G521" s="128"/>
      <c r="H521" s="129"/>
    </row>
    <row r="522" spans="5:8" ht="15.75">
      <c r="E522" s="122"/>
      <c r="F522" s="127"/>
      <c r="G522" s="128"/>
      <c r="H522" s="129"/>
    </row>
    <row r="523" spans="5:8" ht="15.75">
      <c r="E523" s="122"/>
      <c r="F523" s="127"/>
      <c r="G523" s="128"/>
      <c r="H523" s="129"/>
    </row>
    <row r="524" spans="5:8" ht="15.75">
      <c r="E524" s="122"/>
      <c r="F524" s="127"/>
      <c r="G524" s="128"/>
      <c r="H524" s="129"/>
    </row>
    <row r="525" spans="5:8" ht="15.75">
      <c r="E525" s="122"/>
      <c r="F525" s="127"/>
      <c r="G525" s="128"/>
      <c r="H525" s="129"/>
    </row>
    <row r="526" spans="5:8" ht="15.75">
      <c r="E526" s="122"/>
      <c r="F526" s="127"/>
      <c r="G526" s="128"/>
      <c r="H526" s="129"/>
    </row>
    <row r="527" spans="5:8" ht="15.75">
      <c r="E527" s="122"/>
      <c r="F527" s="127"/>
      <c r="G527" s="128"/>
      <c r="H527" s="129"/>
    </row>
    <row r="528" spans="5:8" ht="15.75">
      <c r="E528" s="122"/>
      <c r="F528" s="127"/>
      <c r="G528" s="128"/>
      <c r="H528" s="129"/>
    </row>
    <row r="529" spans="5:8" ht="15.75">
      <c r="E529" s="122"/>
      <c r="F529" s="127"/>
      <c r="G529" s="128"/>
      <c r="H529" s="129"/>
    </row>
    <row r="530" spans="5:8" ht="15.75">
      <c r="E530" s="122"/>
      <c r="F530" s="127"/>
      <c r="G530" s="128"/>
      <c r="H530" s="129"/>
    </row>
    <row r="531" spans="5:8" ht="15.75">
      <c r="E531" s="122"/>
      <c r="F531" s="127"/>
      <c r="G531" s="128"/>
      <c r="H531" s="129"/>
    </row>
    <row r="532" spans="5:8" ht="15.75">
      <c r="E532" s="122"/>
      <c r="F532" s="127"/>
      <c r="G532" s="128"/>
      <c r="H532" s="129"/>
    </row>
    <row r="533" spans="5:8" ht="15.75">
      <c r="E533" s="122"/>
      <c r="F533" s="127"/>
      <c r="G533" s="128"/>
      <c r="H533" s="129"/>
    </row>
    <row r="534" spans="5:8" ht="15.75">
      <c r="E534" s="122"/>
      <c r="F534" s="127"/>
      <c r="G534" s="128"/>
      <c r="H534" s="129"/>
    </row>
    <row r="535" spans="5:8" ht="15.75">
      <c r="E535" s="122"/>
      <c r="F535" s="127"/>
      <c r="G535" s="128"/>
      <c r="H535" s="129"/>
    </row>
    <row r="536" spans="5:8" ht="15.75">
      <c r="E536" s="122"/>
      <c r="F536" s="127"/>
      <c r="G536" s="128"/>
      <c r="H536" s="129"/>
    </row>
    <row r="537" spans="5:8" ht="15.75">
      <c r="E537" s="122"/>
      <c r="F537" s="127"/>
      <c r="G537" s="128"/>
      <c r="H537" s="129"/>
    </row>
    <row r="538" spans="5:8" ht="15.75">
      <c r="E538" s="122"/>
      <c r="F538" s="127"/>
      <c r="G538" s="128"/>
      <c r="H538" s="129"/>
    </row>
    <row r="539" spans="5:8" ht="15.75">
      <c r="E539" s="122"/>
      <c r="F539" s="127"/>
      <c r="G539" s="128"/>
      <c r="H539" s="129"/>
    </row>
    <row r="540" spans="5:8" ht="15.75">
      <c r="E540" s="122"/>
      <c r="F540" s="127"/>
      <c r="G540" s="128"/>
      <c r="H540" s="129"/>
    </row>
    <row r="541" spans="5:8" ht="15.75">
      <c r="E541" s="122"/>
      <c r="F541" s="127"/>
      <c r="G541" s="128"/>
      <c r="H541" s="129"/>
    </row>
    <row r="542" spans="5:8" ht="15.75">
      <c r="E542" s="122"/>
      <c r="F542" s="127"/>
      <c r="G542" s="128"/>
      <c r="H542" s="129"/>
    </row>
    <row r="543" spans="5:8" ht="15.75">
      <c r="E543" s="122"/>
      <c r="F543" s="127"/>
      <c r="G543" s="128"/>
      <c r="H543" s="129"/>
    </row>
    <row r="544" spans="5:8" ht="15.75">
      <c r="E544" s="122"/>
      <c r="F544" s="127"/>
      <c r="G544" s="128"/>
      <c r="H544" s="129"/>
    </row>
    <row r="545" spans="5:8" ht="15.75">
      <c r="E545" s="122"/>
      <c r="F545" s="127"/>
      <c r="G545" s="128"/>
      <c r="H545" s="129"/>
    </row>
    <row r="546" spans="5:8" ht="15.75">
      <c r="E546" s="122"/>
      <c r="F546" s="127"/>
      <c r="G546" s="128"/>
      <c r="H546" s="129"/>
    </row>
    <row r="547" spans="5:8" ht="15.75">
      <c r="E547" s="122"/>
      <c r="F547" s="127"/>
      <c r="G547" s="128"/>
      <c r="H547" s="129"/>
    </row>
    <row r="548" spans="5:8" ht="15.75">
      <c r="E548" s="122"/>
      <c r="F548" s="127"/>
      <c r="G548" s="128"/>
      <c r="H548" s="129"/>
    </row>
    <row r="549" spans="5:8" ht="15.75">
      <c r="E549" s="122"/>
      <c r="F549" s="127"/>
      <c r="G549" s="128"/>
      <c r="H549" s="129"/>
    </row>
    <row r="550" spans="5:8" ht="15.75">
      <c r="E550" s="122"/>
      <c r="F550" s="127"/>
      <c r="G550" s="128"/>
      <c r="H550" s="129"/>
    </row>
    <row r="551" spans="5:8" ht="15.75">
      <c r="E551" s="122"/>
      <c r="F551" s="127"/>
      <c r="G551" s="128"/>
      <c r="H551" s="129"/>
    </row>
    <row r="552" spans="5:8" ht="15.75">
      <c r="E552" s="122"/>
      <c r="F552" s="127"/>
      <c r="G552" s="128"/>
      <c r="H552" s="129"/>
    </row>
    <row r="553" spans="5:8" ht="15.75">
      <c r="E553" s="122"/>
      <c r="F553" s="127"/>
      <c r="G553" s="128"/>
      <c r="H553" s="129"/>
    </row>
    <row r="554" spans="5:8" ht="15.75">
      <c r="E554" s="122"/>
      <c r="F554" s="127"/>
      <c r="G554" s="128"/>
      <c r="H554" s="129"/>
    </row>
    <row r="555" spans="5:8" ht="15.75">
      <c r="E555" s="122"/>
      <c r="F555" s="127"/>
      <c r="G555" s="128"/>
      <c r="H555" s="129"/>
    </row>
    <row r="556" spans="5:8" ht="15.75">
      <c r="E556" s="122"/>
      <c r="F556" s="127"/>
      <c r="G556" s="128"/>
      <c r="H556" s="129"/>
    </row>
    <row r="557" spans="5:8" ht="15.75">
      <c r="E557" s="122"/>
      <c r="F557" s="127"/>
      <c r="G557" s="128"/>
      <c r="H557" s="129"/>
    </row>
    <row r="558" spans="5:8" ht="15.75">
      <c r="E558" s="122"/>
      <c r="F558" s="127"/>
      <c r="G558" s="128"/>
      <c r="H558" s="129"/>
    </row>
    <row r="559" spans="5:8" ht="15.75">
      <c r="E559" s="122"/>
      <c r="F559" s="127"/>
      <c r="G559" s="128"/>
      <c r="H559" s="129"/>
    </row>
    <row r="560" spans="5:8" ht="15.75">
      <c r="E560" s="122"/>
      <c r="F560" s="127"/>
      <c r="G560" s="128"/>
      <c r="H560" s="129"/>
    </row>
    <row r="561" spans="5:8" ht="15.75">
      <c r="E561" s="122"/>
      <c r="F561" s="127"/>
      <c r="G561" s="128"/>
      <c r="H561" s="129"/>
    </row>
    <row r="562" spans="5:8" ht="15.75">
      <c r="E562" s="122"/>
      <c r="F562" s="127"/>
      <c r="G562" s="128"/>
      <c r="H562" s="129"/>
    </row>
    <row r="563" spans="5:8" ht="15.75">
      <c r="E563" s="122"/>
      <c r="F563" s="127"/>
      <c r="G563" s="128"/>
      <c r="H563" s="129"/>
    </row>
    <row r="564" spans="5:8" ht="15.75">
      <c r="E564" s="122"/>
      <c r="F564" s="127"/>
      <c r="G564" s="128"/>
      <c r="H564" s="129"/>
    </row>
    <row r="565" spans="5:8" ht="15.75">
      <c r="E565" s="122"/>
      <c r="F565" s="127"/>
      <c r="G565" s="128"/>
      <c r="H565" s="129"/>
    </row>
    <row r="566" spans="5:8" ht="15.75">
      <c r="E566" s="122"/>
      <c r="F566" s="127"/>
      <c r="G566" s="128"/>
      <c r="H566" s="129"/>
    </row>
    <row r="567" spans="5:8" ht="15.75">
      <c r="E567" s="122"/>
      <c r="F567" s="127"/>
      <c r="G567" s="128"/>
      <c r="H567" s="129"/>
    </row>
    <row r="568" spans="5:8" ht="15.75">
      <c r="E568" s="122"/>
      <c r="F568" s="127"/>
      <c r="G568" s="128"/>
      <c r="H568" s="129"/>
    </row>
    <row r="569" spans="5:8" ht="15.75">
      <c r="E569" s="122"/>
      <c r="F569" s="127"/>
      <c r="G569" s="128"/>
      <c r="H569" s="129"/>
    </row>
    <row r="570" spans="5:8" ht="15.75">
      <c r="E570" s="122"/>
      <c r="F570" s="127"/>
      <c r="G570" s="128"/>
      <c r="H570" s="129"/>
    </row>
    <row r="571" spans="5:8" ht="15.75">
      <c r="E571" s="122"/>
      <c r="F571" s="127"/>
      <c r="G571" s="128"/>
      <c r="H571" s="129"/>
    </row>
    <row r="572" spans="5:8" ht="15.75">
      <c r="E572" s="122"/>
      <c r="F572" s="127"/>
      <c r="G572" s="128"/>
      <c r="H572" s="129"/>
    </row>
    <row r="573" spans="5:8" ht="15.75">
      <c r="E573" s="122"/>
      <c r="F573" s="127"/>
      <c r="G573" s="128"/>
      <c r="H573" s="129"/>
    </row>
    <row r="574" spans="5:8" ht="15.75">
      <c r="E574" s="122"/>
      <c r="F574" s="127"/>
      <c r="G574" s="128"/>
      <c r="H574" s="129"/>
    </row>
    <row r="575" spans="5:8" ht="15.75">
      <c r="E575" s="122"/>
      <c r="F575" s="127"/>
      <c r="G575" s="128"/>
      <c r="H575" s="129"/>
    </row>
    <row r="576" spans="5:8" ht="15.75">
      <c r="E576" s="122"/>
      <c r="F576" s="127"/>
      <c r="G576" s="128"/>
      <c r="H576" s="129"/>
    </row>
    <row r="577" spans="5:8" ht="15.75">
      <c r="E577" s="122"/>
      <c r="F577" s="127"/>
      <c r="G577" s="128"/>
      <c r="H577" s="129"/>
    </row>
    <row r="578" spans="5:8" ht="15.75">
      <c r="E578" s="122"/>
      <c r="F578" s="127"/>
      <c r="G578" s="128"/>
      <c r="H578" s="129"/>
    </row>
    <row r="579" spans="5:8" ht="15.75">
      <c r="E579" s="122"/>
      <c r="F579" s="127"/>
      <c r="G579" s="128"/>
      <c r="H579" s="129"/>
    </row>
    <row r="580" spans="5:8" ht="15.75">
      <c r="E580" s="122"/>
      <c r="F580" s="127"/>
      <c r="G580" s="128"/>
      <c r="H580" s="129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9" width="15.75390625" style="10" hidden="1" customWidth="1"/>
    <col min="10" max="10" width="15.75390625" style="10" customWidth="1"/>
    <col min="11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I1" s="9"/>
      <c r="J1" s="9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7"/>
    </row>
    <row r="3" spans="1:7" ht="15.75">
      <c r="A3" s="86" t="s">
        <v>40</v>
      </c>
      <c r="B3" s="26"/>
      <c r="C3" s="27"/>
      <c r="D3" s="27"/>
      <c r="E3" s="27"/>
      <c r="F3" s="27"/>
      <c r="G3" s="25"/>
    </row>
    <row r="4" spans="1:7" ht="15.75">
      <c r="A4" s="86"/>
      <c r="B4" s="26"/>
      <c r="C4" s="27"/>
      <c r="D4" s="27"/>
      <c r="E4" s="27"/>
      <c r="F4" s="27"/>
      <c r="G4" s="25"/>
    </row>
    <row r="5" spans="1:7" ht="15.75">
      <c r="A5" s="51" t="s">
        <v>17</v>
      </c>
      <c r="B5" s="53"/>
      <c r="C5" s="54"/>
      <c r="D5" s="54"/>
      <c r="E5" s="54"/>
      <c r="F5" s="54"/>
      <c r="G5" s="54"/>
    </row>
    <row r="6" spans="1:7" ht="15.75">
      <c r="A6" s="51" t="s">
        <v>134</v>
      </c>
      <c r="B6" s="53"/>
      <c r="C6" s="54"/>
      <c r="D6" s="54"/>
      <c r="E6" s="54"/>
      <c r="F6" s="54"/>
      <c r="G6" s="105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10" s="48" customFormat="1" ht="15.75">
      <c r="G9" s="12"/>
      <c r="H9" s="13"/>
      <c r="I9" s="13"/>
      <c r="J9" s="13"/>
    </row>
    <row r="10" spans="7:10" s="48" customFormat="1" ht="15.75">
      <c r="G10" s="12" t="s">
        <v>49</v>
      </c>
      <c r="H10" s="12" t="s">
        <v>49</v>
      </c>
      <c r="I10" s="12"/>
      <c r="J10" s="12" t="s">
        <v>49</v>
      </c>
    </row>
    <row r="11" spans="7:10" ht="15.75">
      <c r="G11" s="104">
        <v>39082</v>
      </c>
      <c r="H11" s="104">
        <v>38717</v>
      </c>
      <c r="I11" s="104" t="s">
        <v>67</v>
      </c>
      <c r="J11" s="104">
        <v>38717</v>
      </c>
    </row>
    <row r="12" spans="7:10" ht="15.75">
      <c r="G12" s="104"/>
      <c r="H12" s="104" t="s">
        <v>66</v>
      </c>
      <c r="I12" s="104" t="s">
        <v>68</v>
      </c>
      <c r="J12" s="104" t="s">
        <v>69</v>
      </c>
    </row>
    <row r="13" spans="6:10" ht="15.75">
      <c r="F13" s="149" t="s">
        <v>116</v>
      </c>
      <c r="G13" s="12" t="s">
        <v>6</v>
      </c>
      <c r="H13" s="12" t="s">
        <v>6</v>
      </c>
      <c r="I13" s="12" t="s">
        <v>6</v>
      </c>
      <c r="J13" s="12" t="s">
        <v>6</v>
      </c>
    </row>
    <row r="14" spans="2:10" ht="15.75">
      <c r="B14" s="48" t="s">
        <v>80</v>
      </c>
      <c r="F14" s="149"/>
      <c r="G14" s="12"/>
      <c r="H14" s="12"/>
      <c r="I14" s="12"/>
      <c r="J14" s="12"/>
    </row>
    <row r="15" spans="2:6" ht="15.75">
      <c r="B15" s="48" t="s">
        <v>81</v>
      </c>
      <c r="F15" s="149"/>
    </row>
    <row r="16" spans="1:12" ht="15.75">
      <c r="A16" s="29"/>
      <c r="B16" s="30" t="s">
        <v>18</v>
      </c>
      <c r="F16" s="149">
        <v>11</v>
      </c>
      <c r="G16" s="174">
        <v>69163</v>
      </c>
      <c r="H16" s="174">
        <v>71659</v>
      </c>
      <c r="I16" s="174">
        <f>-4099-2261+4099+2261-6359+188</f>
        <v>-6171</v>
      </c>
      <c r="J16" s="174">
        <f>+H16+I16</f>
        <v>65488</v>
      </c>
      <c r="L16" s="93"/>
    </row>
    <row r="17" spans="1:10" ht="15.75">
      <c r="A17" s="29"/>
      <c r="B17" s="30" t="s">
        <v>62</v>
      </c>
      <c r="F17" s="149"/>
      <c r="G17" s="174">
        <v>3803</v>
      </c>
      <c r="H17" s="174">
        <v>0</v>
      </c>
      <c r="I17" s="174">
        <f>4099-4099+3910</f>
        <v>3910</v>
      </c>
      <c r="J17" s="174">
        <f>+H17+I17</f>
        <v>3910</v>
      </c>
    </row>
    <row r="18" spans="1:10" ht="15.75">
      <c r="A18" s="29"/>
      <c r="B18" s="30" t="s">
        <v>63</v>
      </c>
      <c r="F18" s="149"/>
      <c r="G18" s="174">
        <v>1916</v>
      </c>
      <c r="H18" s="174">
        <v>0</v>
      </c>
      <c r="I18" s="174">
        <v>1935</v>
      </c>
      <c r="J18" s="174">
        <f>+H18+I18</f>
        <v>1935</v>
      </c>
    </row>
    <row r="19" spans="1:10" ht="15.75">
      <c r="A19" s="29"/>
      <c r="B19" t="s">
        <v>50</v>
      </c>
      <c r="F19" s="149"/>
      <c r="G19" s="174">
        <v>13228</v>
      </c>
      <c r="H19" s="174">
        <v>13228</v>
      </c>
      <c r="I19" s="174"/>
      <c r="J19" s="174">
        <f>+H19+I19</f>
        <v>13228</v>
      </c>
    </row>
    <row r="20" spans="1:10" ht="15.75">
      <c r="A20" s="29"/>
      <c r="B20" s="30" t="s">
        <v>61</v>
      </c>
      <c r="F20" s="149"/>
      <c r="G20" s="174">
        <f>99+2</f>
        <v>101</v>
      </c>
      <c r="H20" s="174">
        <v>3</v>
      </c>
      <c r="I20" s="174"/>
      <c r="J20" s="174">
        <f>+H20+I20</f>
        <v>3</v>
      </c>
    </row>
    <row r="21" spans="1:10" ht="15.75">
      <c r="A21" s="29"/>
      <c r="B21" s="30"/>
      <c r="F21" s="149"/>
      <c r="G21" s="175">
        <f>SUM(G16:G20)</f>
        <v>88211</v>
      </c>
      <c r="H21" s="175">
        <f>SUM(H16:H20)</f>
        <v>84890</v>
      </c>
      <c r="I21" s="175">
        <f>SUM(I16:I20)</f>
        <v>-326</v>
      </c>
      <c r="J21" s="175">
        <f>SUM(J16:J20)</f>
        <v>84564</v>
      </c>
    </row>
    <row r="22" spans="1:10" ht="16.5" customHeight="1">
      <c r="A22" s="29"/>
      <c r="B22" s="30"/>
      <c r="F22" s="149"/>
      <c r="G22" s="174"/>
      <c r="H22" s="174"/>
      <c r="I22" s="174"/>
      <c r="J22" s="174"/>
    </row>
    <row r="23" spans="1:10" ht="15.75">
      <c r="A23" s="29"/>
      <c r="B23" s="90" t="s">
        <v>64</v>
      </c>
      <c r="F23" s="149"/>
      <c r="G23" s="174"/>
      <c r="H23" s="174"/>
      <c r="I23" s="174"/>
      <c r="J23" s="174"/>
    </row>
    <row r="24" spans="1:10" ht="15.75">
      <c r="A24" s="29"/>
      <c r="B24" s="130" t="s">
        <v>47</v>
      </c>
      <c r="C24" s="110"/>
      <c r="F24" s="149"/>
      <c r="G24" s="109">
        <v>20014</v>
      </c>
      <c r="H24" s="109">
        <v>22005</v>
      </c>
      <c r="I24" s="109"/>
      <c r="J24" s="109">
        <f>+H24+I24</f>
        <v>22005</v>
      </c>
    </row>
    <row r="25" spans="1:10" ht="15.75">
      <c r="A25" s="29"/>
      <c r="B25" s="130" t="s">
        <v>112</v>
      </c>
      <c r="C25" s="110"/>
      <c r="F25" s="149"/>
      <c r="G25" s="109">
        <f>29891+141+35+187+91</f>
        <v>30345</v>
      </c>
      <c r="H25" s="109">
        <v>25472</v>
      </c>
      <c r="I25" s="109"/>
      <c r="J25" s="109">
        <f>+H25+I25</f>
        <v>25472</v>
      </c>
    </row>
    <row r="26" spans="1:15" ht="15.75" customHeight="1">
      <c r="A26" s="29"/>
      <c r="B26" s="148" t="s">
        <v>106</v>
      </c>
      <c r="C26" s="110"/>
      <c r="F26" s="149"/>
      <c r="G26" s="59">
        <f>1627+1158</f>
        <v>2785</v>
      </c>
      <c r="H26" s="59">
        <v>3488</v>
      </c>
      <c r="I26" s="59"/>
      <c r="J26" s="59">
        <f>+H26+I26</f>
        <v>3488</v>
      </c>
      <c r="O26" s="106"/>
    </row>
    <row r="27" spans="1:15" ht="15.75">
      <c r="A27" s="29"/>
      <c r="B27" s="130" t="s">
        <v>46</v>
      </c>
      <c r="C27" s="110"/>
      <c r="F27" s="149"/>
      <c r="G27" s="109">
        <v>21222</v>
      </c>
      <c r="H27" s="59">
        <f>14950</f>
        <v>14950</v>
      </c>
      <c r="I27" s="59"/>
      <c r="J27" s="59">
        <f>+H27+I27</f>
        <v>14950</v>
      </c>
      <c r="O27" s="106"/>
    </row>
    <row r="28" spans="1:10" ht="15.75">
      <c r="A28" s="29"/>
      <c r="B28" s="90"/>
      <c r="F28" s="149"/>
      <c r="G28" s="176">
        <f>SUM(G24:G27)</f>
        <v>74366</v>
      </c>
      <c r="H28" s="62">
        <f>SUM(H24:H27)</f>
        <v>65915</v>
      </c>
      <c r="I28" s="62">
        <f>SUM(I24:I27)</f>
        <v>0</v>
      </c>
      <c r="J28" s="62">
        <f>SUM(J24:J27)</f>
        <v>65915</v>
      </c>
    </row>
    <row r="29" spans="1:10" ht="15.75">
      <c r="A29" s="29"/>
      <c r="B29" s="90"/>
      <c r="F29" s="149"/>
      <c r="G29" s="109"/>
      <c r="H29" s="59"/>
      <c r="I29" s="59"/>
      <c r="J29" s="59"/>
    </row>
    <row r="30" spans="1:10" ht="16.5" thickBot="1">
      <c r="A30" s="29"/>
      <c r="B30" s="90" t="s">
        <v>65</v>
      </c>
      <c r="F30" s="149"/>
      <c r="G30" s="177">
        <f>+G28+G21</f>
        <v>162577</v>
      </c>
      <c r="H30" s="47">
        <f>+H28+H21</f>
        <v>150805</v>
      </c>
      <c r="I30" s="47">
        <f>+I28+I21</f>
        <v>-326</v>
      </c>
      <c r="J30" s="47">
        <f>+J28+J21</f>
        <v>150479</v>
      </c>
    </row>
    <row r="31" spans="1:10" ht="16.5" thickTop="1">
      <c r="A31" s="29"/>
      <c r="B31" s="90"/>
      <c r="G31" s="46"/>
      <c r="H31" s="46"/>
      <c r="I31" s="46"/>
      <c r="J31" s="46"/>
    </row>
    <row r="32" spans="1:10" ht="15.75">
      <c r="A32" s="29"/>
      <c r="B32" s="90"/>
      <c r="G32" s="46"/>
      <c r="H32" s="46"/>
      <c r="I32" s="46"/>
      <c r="J32" s="46"/>
    </row>
    <row r="33" spans="1:10" ht="15.75">
      <c r="A33" s="48"/>
      <c r="B33" s="48"/>
      <c r="C33" s="48"/>
      <c r="D33" s="48"/>
      <c r="E33" s="89"/>
      <c r="F33" s="88"/>
      <c r="G33" s="89"/>
      <c r="H33" s="50"/>
      <c r="I33" s="50"/>
      <c r="J33" s="50"/>
    </row>
    <row r="34" spans="1:10" ht="15.75">
      <c r="A34" s="87"/>
      <c r="B34" s="48"/>
      <c r="C34" s="48"/>
      <c r="D34" s="48"/>
      <c r="E34" s="89"/>
      <c r="F34" s="88"/>
      <c r="G34" s="89"/>
      <c r="H34" s="50"/>
      <c r="I34" s="50"/>
      <c r="J34" s="50"/>
    </row>
    <row r="35" ht="15.75">
      <c r="A35" s="48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6">
      <selection activeCell="A41" sqref="A41:IV44"/>
    </sheetView>
  </sheetViews>
  <sheetFormatPr defaultColWidth="9.00390625" defaultRowHeight="15.75"/>
  <cols>
    <col min="1" max="1" width="3.75390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7" width="12.625" style="10" customWidth="1"/>
    <col min="8" max="8" width="15.75390625" style="10" hidden="1" customWidth="1"/>
    <col min="9" max="9" width="14.00390625" style="10" hidden="1" customWidth="1"/>
    <col min="10" max="10" width="13.625" style="10" customWidth="1"/>
    <col min="11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I1" s="9"/>
      <c r="J1" s="9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7"/>
    </row>
    <row r="3" spans="1:7" ht="15.75">
      <c r="A3" s="86" t="s">
        <v>40</v>
      </c>
      <c r="B3" s="26"/>
      <c r="C3" s="27"/>
      <c r="D3" s="27"/>
      <c r="E3" s="27"/>
      <c r="F3" s="27"/>
      <c r="G3" s="25"/>
    </row>
    <row r="4" spans="1:7" ht="15.75">
      <c r="A4" s="86"/>
      <c r="B4" s="26"/>
      <c r="C4" s="27"/>
      <c r="D4" s="27"/>
      <c r="E4" s="27"/>
      <c r="F4" s="27"/>
      <c r="G4" s="25"/>
    </row>
    <row r="5" spans="1:7" ht="15.75">
      <c r="A5" s="51" t="s">
        <v>17</v>
      </c>
      <c r="B5" s="53"/>
      <c r="C5" s="54"/>
      <c r="D5" s="54"/>
      <c r="E5" s="54"/>
      <c r="F5" s="54"/>
      <c r="G5" s="54"/>
    </row>
    <row r="6" spans="1:7" ht="15.75">
      <c r="A6" s="51" t="str">
        <f>+'BS-assets'!A6</f>
        <v>As at 31 December 2006</v>
      </c>
      <c r="B6" s="53"/>
      <c r="C6" s="54"/>
      <c r="D6" s="54"/>
      <c r="E6" s="54"/>
      <c r="F6" s="54"/>
      <c r="G6" s="105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10" s="48" customFormat="1" ht="15.75">
      <c r="G9" s="12"/>
      <c r="H9" s="13"/>
      <c r="I9" s="13"/>
      <c r="J9" s="13"/>
    </row>
    <row r="10" spans="7:10" s="48" customFormat="1" ht="15.75">
      <c r="G10" s="12" t="s">
        <v>48</v>
      </c>
      <c r="H10" s="12" t="s">
        <v>49</v>
      </c>
      <c r="I10" s="12"/>
      <c r="J10" s="12" t="s">
        <v>49</v>
      </c>
    </row>
    <row r="11" spans="7:10" ht="15.75">
      <c r="G11" s="104">
        <v>39082</v>
      </c>
      <c r="H11" s="104">
        <v>38717</v>
      </c>
      <c r="I11" s="104" t="s">
        <v>67</v>
      </c>
      <c r="J11" s="104">
        <v>38717</v>
      </c>
    </row>
    <row r="12" spans="7:10" ht="15.75">
      <c r="G12" s="12"/>
      <c r="H12" s="104" t="s">
        <v>66</v>
      </c>
      <c r="I12" s="104" t="s">
        <v>68</v>
      </c>
      <c r="J12" s="104" t="s">
        <v>69</v>
      </c>
    </row>
    <row r="13" spans="2:10" ht="15.75">
      <c r="B13" s="48"/>
      <c r="F13" s="149" t="s">
        <v>39</v>
      </c>
      <c r="G13" s="12" t="s">
        <v>6</v>
      </c>
      <c r="H13" s="12" t="s">
        <v>6</v>
      </c>
      <c r="I13" s="12" t="s">
        <v>6</v>
      </c>
      <c r="J13" s="12" t="s">
        <v>6</v>
      </c>
    </row>
    <row r="14" spans="6:10" ht="15.75">
      <c r="F14" s="149"/>
      <c r="H14" s="12"/>
      <c r="I14" s="12"/>
      <c r="J14" s="12"/>
    </row>
    <row r="15" spans="1:15" ht="15.75">
      <c r="A15" s="29"/>
      <c r="B15" s="90" t="s">
        <v>70</v>
      </c>
      <c r="F15" s="149"/>
      <c r="G15" s="59"/>
      <c r="H15" s="31"/>
      <c r="I15" s="31"/>
      <c r="J15" s="31"/>
      <c r="O15" s="106"/>
    </row>
    <row r="16" spans="1:15" ht="15.75">
      <c r="A16" s="29"/>
      <c r="B16" s="90" t="s">
        <v>71</v>
      </c>
      <c r="F16" s="149"/>
      <c r="G16" s="59"/>
      <c r="H16" s="31"/>
      <c r="I16" s="31"/>
      <c r="J16" s="31"/>
      <c r="O16" s="106"/>
    </row>
    <row r="17" spans="1:15" ht="15.75">
      <c r="A17" s="29"/>
      <c r="B17" s="30" t="s">
        <v>72</v>
      </c>
      <c r="F17" s="149">
        <v>8</v>
      </c>
      <c r="G17" s="109">
        <v>60000</v>
      </c>
      <c r="H17" s="31">
        <v>60000</v>
      </c>
      <c r="I17" s="31"/>
      <c r="J17" s="31">
        <f>+H17+I17</f>
        <v>60000</v>
      </c>
      <c r="O17" s="106"/>
    </row>
    <row r="18" spans="1:15" ht="15.75">
      <c r="A18" s="29"/>
      <c r="B18" s="30" t="s">
        <v>73</v>
      </c>
      <c r="F18" s="149"/>
      <c r="G18" s="109">
        <v>14763</v>
      </c>
      <c r="H18" s="31">
        <f>14333+694</f>
        <v>15027</v>
      </c>
      <c r="I18" s="31">
        <v>-264</v>
      </c>
      <c r="J18" s="31">
        <f>+H18+I18</f>
        <v>14763</v>
      </c>
      <c r="O18" s="106"/>
    </row>
    <row r="19" spans="1:15" ht="15.75">
      <c r="A19" s="29"/>
      <c r="B19" s="30" t="s">
        <v>74</v>
      </c>
      <c r="F19" s="149"/>
      <c r="G19" s="109">
        <f>+'EQUITY '!F48</f>
        <v>43092</v>
      </c>
      <c r="H19" s="31">
        <v>38376</v>
      </c>
      <c r="I19" s="31">
        <v>26</v>
      </c>
      <c r="J19" s="31">
        <f>+H19+I19</f>
        <v>38402</v>
      </c>
      <c r="O19" s="106"/>
    </row>
    <row r="20" spans="1:10" ht="15.75">
      <c r="A20" s="29"/>
      <c r="B20" s="90" t="s">
        <v>128</v>
      </c>
      <c r="F20" s="149"/>
      <c r="G20" s="178">
        <f>SUM(G17:G19)</f>
        <v>117855</v>
      </c>
      <c r="H20" s="138">
        <f>SUM(H17:H19)</f>
        <v>113403</v>
      </c>
      <c r="I20" s="138">
        <f>SUM(I17:I19)</f>
        <v>-238</v>
      </c>
      <c r="J20" s="138">
        <f>SUM(J17:J19)</f>
        <v>113165</v>
      </c>
    </row>
    <row r="21" spans="1:10" ht="15.75">
      <c r="A21" s="29"/>
      <c r="B21" s="30"/>
      <c r="F21" s="149"/>
      <c r="G21" s="109"/>
      <c r="H21" s="31"/>
      <c r="I21" s="31"/>
      <c r="J21" s="31"/>
    </row>
    <row r="22" spans="1:10" ht="15.75">
      <c r="A22" s="29"/>
      <c r="B22" s="30"/>
      <c r="F22" s="149"/>
      <c r="G22" s="109"/>
      <c r="H22" s="31"/>
      <c r="I22" s="31"/>
      <c r="J22" s="31"/>
    </row>
    <row r="23" spans="1:10" ht="15.75">
      <c r="A23" s="29"/>
      <c r="B23" s="90" t="s">
        <v>75</v>
      </c>
      <c r="F23" s="149"/>
      <c r="G23" s="109"/>
      <c r="H23" s="31"/>
      <c r="I23" s="31"/>
      <c r="J23" s="31"/>
    </row>
    <row r="24" spans="1:10" ht="15.75">
      <c r="A24" s="29"/>
      <c r="B24" s="30" t="s">
        <v>113</v>
      </c>
      <c r="F24" s="149"/>
      <c r="G24" s="109">
        <f>8619-77</f>
        <v>8542</v>
      </c>
      <c r="H24" s="31">
        <v>8997</v>
      </c>
      <c r="I24" s="31">
        <v>-88</v>
      </c>
      <c r="J24" s="31">
        <f>+H24+I24</f>
        <v>8909</v>
      </c>
    </row>
    <row r="25" spans="1:10" ht="15.75">
      <c r="A25" s="29"/>
      <c r="B25" s="90"/>
      <c r="F25" s="149"/>
      <c r="G25" s="179">
        <f>SUM(G24:G24)</f>
        <v>8542</v>
      </c>
      <c r="H25" s="152">
        <f>SUM(H24:H24)</f>
        <v>8997</v>
      </c>
      <c r="I25" s="152">
        <f>SUM(I24:I24)</f>
        <v>-88</v>
      </c>
      <c r="J25" s="152">
        <f>SUM(J24:J24)</f>
        <v>8909</v>
      </c>
    </row>
    <row r="26" spans="1:10" ht="15.75">
      <c r="A26" s="29"/>
      <c r="B26" s="90"/>
      <c r="F26" s="149"/>
      <c r="G26" s="109"/>
      <c r="H26" s="31"/>
      <c r="I26" s="31"/>
      <c r="J26" s="31"/>
    </row>
    <row r="27" spans="1:10" ht="15.75">
      <c r="A27" s="29"/>
      <c r="B27" s="90" t="s">
        <v>76</v>
      </c>
      <c r="F27" s="149"/>
      <c r="G27" s="109"/>
      <c r="H27" s="31"/>
      <c r="I27" s="31"/>
      <c r="J27" s="31"/>
    </row>
    <row r="28" spans="1:10" ht="15.75">
      <c r="A28" s="29"/>
      <c r="B28" s="67" t="s">
        <v>111</v>
      </c>
      <c r="F28" s="149"/>
      <c r="G28" s="109">
        <f>18789+141+35+187+91</f>
        <v>19243</v>
      </c>
      <c r="H28" s="59">
        <v>14843</v>
      </c>
      <c r="I28" s="59"/>
      <c r="J28" s="59">
        <f>+H28+I28</f>
        <v>14843</v>
      </c>
    </row>
    <row r="29" spans="1:10" ht="15.75">
      <c r="A29" s="29"/>
      <c r="B29" s="65" t="s">
        <v>110</v>
      </c>
      <c r="F29" s="149"/>
      <c r="G29" s="109">
        <f>16131+4+8</f>
        <v>16143</v>
      </c>
      <c r="H29" s="59">
        <v>13035</v>
      </c>
      <c r="I29" s="59"/>
      <c r="J29" s="59">
        <f>+H29+I29</f>
        <v>13035</v>
      </c>
    </row>
    <row r="30" spans="1:10" ht="15.75">
      <c r="A30" s="29"/>
      <c r="B30" s="67" t="s">
        <v>132</v>
      </c>
      <c r="F30" s="149">
        <v>25</v>
      </c>
      <c r="G30" s="109">
        <v>0</v>
      </c>
      <c r="H30" s="59">
        <v>362</v>
      </c>
      <c r="I30" s="59"/>
      <c r="J30" s="59">
        <f>+H30+I30</f>
        <v>362</v>
      </c>
    </row>
    <row r="31" spans="1:10" ht="15.75">
      <c r="A31" s="29"/>
      <c r="B31" s="67" t="s">
        <v>77</v>
      </c>
      <c r="F31" s="149"/>
      <c r="G31" s="187">
        <f>724+70</f>
        <v>794</v>
      </c>
      <c r="H31" s="94">
        <v>165</v>
      </c>
      <c r="I31" s="94"/>
      <c r="J31" s="94">
        <f>+H31+I31</f>
        <v>165</v>
      </c>
    </row>
    <row r="32" spans="1:10" ht="15.75">
      <c r="A32" s="29"/>
      <c r="B32" s="90"/>
      <c r="F32" s="149"/>
      <c r="G32" s="179">
        <f>SUM(G28:G31)</f>
        <v>36180</v>
      </c>
      <c r="H32" s="152">
        <f>SUM(H28:H31)</f>
        <v>28405</v>
      </c>
      <c r="I32" s="152">
        <f>SUM(I28:I31)</f>
        <v>0</v>
      </c>
      <c r="J32" s="152">
        <f>SUM(J28:J31)</f>
        <v>28405</v>
      </c>
    </row>
    <row r="33" spans="1:10" ht="15.75">
      <c r="A33" s="29"/>
      <c r="B33" s="30"/>
      <c r="F33" s="149"/>
      <c r="G33" s="109"/>
      <c r="H33" s="59"/>
      <c r="I33" s="59"/>
      <c r="J33" s="59"/>
    </row>
    <row r="34" spans="1:13" ht="15.75">
      <c r="A34" s="29"/>
      <c r="B34" s="90" t="s">
        <v>124</v>
      </c>
      <c r="F34" s="149"/>
      <c r="G34" s="178">
        <f>+G25+G32</f>
        <v>44722</v>
      </c>
      <c r="H34" s="138">
        <f>+H25+H32</f>
        <v>37402</v>
      </c>
      <c r="I34" s="138">
        <f>+I25+I32</f>
        <v>-88</v>
      </c>
      <c r="J34" s="138">
        <f>+J25+J32</f>
        <v>37314</v>
      </c>
      <c r="M34" s="15"/>
    </row>
    <row r="35" spans="1:13" ht="15.75">
      <c r="A35" s="29"/>
      <c r="B35" s="90"/>
      <c r="F35" s="149"/>
      <c r="G35" s="180"/>
      <c r="H35" s="46"/>
      <c r="I35" s="46"/>
      <c r="J35" s="46"/>
      <c r="M35" s="15"/>
    </row>
    <row r="36" spans="1:13" ht="16.5" thickBot="1">
      <c r="A36" s="29"/>
      <c r="B36" s="90" t="s">
        <v>78</v>
      </c>
      <c r="F36" s="149"/>
      <c r="G36" s="177">
        <f>+G34+G20</f>
        <v>162577</v>
      </c>
      <c r="H36" s="47">
        <f>+H34+H20</f>
        <v>150805</v>
      </c>
      <c r="I36" s="47">
        <f>+I34+I20</f>
        <v>-326</v>
      </c>
      <c r="J36" s="47">
        <f>+J34+J20</f>
        <v>150479</v>
      </c>
      <c r="M36" s="15"/>
    </row>
    <row r="37" ht="16.5" thickTop="1">
      <c r="G37" s="93"/>
    </row>
    <row r="38" spans="2:7" ht="15.75">
      <c r="B38" s="48" t="s">
        <v>109</v>
      </c>
      <c r="C38" s="48"/>
      <c r="D38" s="48"/>
      <c r="E38" s="89"/>
      <c r="F38" s="88"/>
      <c r="G38" s="89"/>
    </row>
    <row r="39" spans="2:7" ht="15.75">
      <c r="B39" s="87" t="s">
        <v>107</v>
      </c>
      <c r="C39" s="48"/>
      <c r="D39" s="48"/>
      <c r="E39" s="89"/>
      <c r="F39" s="88"/>
      <c r="G39" s="89"/>
    </row>
    <row r="40" ht="15.75">
      <c r="B40" s="48" t="s">
        <v>108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5"/>
  <sheetViews>
    <sheetView workbookViewId="0" topLeftCell="A25">
      <selection activeCell="E1" sqref="E1:G3"/>
    </sheetView>
  </sheetViews>
  <sheetFormatPr defaultColWidth="9.00390625" defaultRowHeight="15.75"/>
  <cols>
    <col min="1" max="1" width="29.125" style="82" customWidth="1"/>
    <col min="2" max="2" width="8.75390625" style="82" hidden="1" customWidth="1"/>
    <col min="3" max="3" width="7.375" style="82" hidden="1" customWidth="1"/>
    <col min="4" max="7" width="13.625" style="82" customWidth="1"/>
    <col min="8" max="16384" width="8.125" style="82" customWidth="1"/>
  </cols>
  <sheetData>
    <row r="1" spans="1:15" s="10" customFormat="1" ht="15.75">
      <c r="A1" s="1" t="s">
        <v>0</v>
      </c>
      <c r="B1" s="21"/>
      <c r="C1" s="21"/>
      <c r="D1" s="22"/>
      <c r="E1" s="22"/>
      <c r="G1" s="9"/>
      <c r="J1" s="24"/>
      <c r="K1" s="52"/>
      <c r="L1" s="22"/>
      <c r="M1" s="22"/>
      <c r="N1" s="7"/>
      <c r="O1" s="7"/>
    </row>
    <row r="2" spans="1:15" s="10" customFormat="1" ht="15.75">
      <c r="A2" s="2" t="s">
        <v>1</v>
      </c>
      <c r="B2" s="21"/>
      <c r="C2" s="21"/>
      <c r="D2" s="105"/>
      <c r="E2" s="18"/>
      <c r="F2" s="18"/>
      <c r="G2" s="18"/>
      <c r="I2" s="22"/>
      <c r="J2" s="22"/>
      <c r="K2" s="22"/>
      <c r="L2" s="22"/>
      <c r="M2" s="22"/>
      <c r="N2" s="7"/>
      <c r="O2" s="7"/>
    </row>
    <row r="3" spans="1:7" s="10" customFormat="1" ht="15.75">
      <c r="A3" s="86" t="s">
        <v>41</v>
      </c>
      <c r="B3" s="26"/>
      <c r="C3" s="26"/>
      <c r="D3" s="27"/>
      <c r="E3" s="25"/>
      <c r="F3" s="25"/>
      <c r="G3" s="25"/>
    </row>
    <row r="4" spans="1:7" s="10" customFormat="1" ht="15.75">
      <c r="A4" s="8"/>
      <c r="B4" s="26"/>
      <c r="C4" s="26"/>
      <c r="D4" s="27"/>
      <c r="E4" s="27"/>
      <c r="F4" s="27"/>
      <c r="G4" s="27"/>
    </row>
    <row r="5" spans="1:7" s="10" customFormat="1" ht="15.75">
      <c r="A5" s="75" t="s">
        <v>101</v>
      </c>
      <c r="B5" s="91"/>
      <c r="C5" s="91"/>
      <c r="D5" s="75"/>
      <c r="E5" s="85"/>
      <c r="F5" s="91"/>
      <c r="G5" s="91"/>
    </row>
    <row r="6" spans="1:7" s="10" customFormat="1" ht="15.75">
      <c r="A6" s="75" t="s">
        <v>135</v>
      </c>
      <c r="B6" s="26"/>
      <c r="C6" s="26"/>
      <c r="D6" s="75"/>
      <c r="E6" s="85"/>
      <c r="F6" s="91"/>
      <c r="G6" s="91"/>
    </row>
    <row r="7" spans="1:8" s="10" customFormat="1" ht="15.75">
      <c r="A7" s="139" t="s">
        <v>2</v>
      </c>
      <c r="B7" s="53"/>
      <c r="C7" s="53"/>
      <c r="D7" s="139"/>
      <c r="E7" s="92"/>
      <c r="F7" s="92"/>
      <c r="G7" s="92"/>
      <c r="H7" s="54"/>
    </row>
    <row r="8" spans="2:8" s="10" customFormat="1" ht="7.5" customHeight="1">
      <c r="B8" s="3"/>
      <c r="C8" s="3"/>
      <c r="D8" s="16"/>
      <c r="E8" s="4"/>
      <c r="F8" s="4"/>
      <c r="G8" s="4"/>
      <c r="H8" s="4"/>
    </row>
    <row r="9" spans="4:7" s="79" customFormat="1" ht="15.75">
      <c r="D9" s="141" t="s">
        <v>129</v>
      </c>
      <c r="E9" s="141"/>
      <c r="F9" s="141"/>
      <c r="G9" s="141"/>
    </row>
    <row r="10" spans="3:7" s="79" customFormat="1" ht="15.75">
      <c r="C10" s="80" t="s">
        <v>38</v>
      </c>
      <c r="D10" s="146" t="s">
        <v>15</v>
      </c>
      <c r="E10" s="146" t="s">
        <v>15</v>
      </c>
      <c r="F10" s="146" t="s">
        <v>16</v>
      </c>
      <c r="G10" s="146" t="s">
        <v>125</v>
      </c>
    </row>
    <row r="11" spans="3:7" s="79" customFormat="1" ht="15.75">
      <c r="C11" s="80"/>
      <c r="D11" s="146" t="s">
        <v>96</v>
      </c>
      <c r="E11" s="146" t="s">
        <v>97</v>
      </c>
      <c r="F11" s="146" t="s">
        <v>98</v>
      </c>
      <c r="G11" s="146"/>
    </row>
    <row r="12" spans="3:7" s="79" customFormat="1" ht="15.75">
      <c r="C12" s="80"/>
      <c r="D12" s="146"/>
      <c r="E12" s="146" t="s">
        <v>99</v>
      </c>
      <c r="F12" s="146"/>
      <c r="G12" s="146"/>
    </row>
    <row r="13" spans="3:7" s="79" customFormat="1" ht="15.75">
      <c r="C13" s="80"/>
      <c r="D13" s="146"/>
      <c r="E13" s="146" t="s">
        <v>96</v>
      </c>
      <c r="F13" s="146"/>
      <c r="G13" s="146"/>
    </row>
    <row r="14" spans="3:7" s="79" customFormat="1" ht="15.75">
      <c r="C14" s="80"/>
      <c r="D14" s="146"/>
      <c r="E14" s="146" t="s">
        <v>100</v>
      </c>
      <c r="F14" s="146"/>
      <c r="G14" s="146"/>
    </row>
    <row r="15" spans="3:7" s="79" customFormat="1" ht="15.75">
      <c r="C15" s="80"/>
      <c r="D15" s="146" t="s">
        <v>6</v>
      </c>
      <c r="E15" s="146" t="s">
        <v>6</v>
      </c>
      <c r="F15" s="146" t="s">
        <v>6</v>
      </c>
      <c r="G15" s="146" t="s">
        <v>6</v>
      </c>
    </row>
    <row r="16" spans="1:7" ht="16.5" customHeight="1">
      <c r="A16" s="79" t="s">
        <v>139</v>
      </c>
      <c r="B16" s="79"/>
      <c r="C16" s="80"/>
      <c r="D16" s="81"/>
      <c r="E16" s="81"/>
      <c r="F16" s="81"/>
      <c r="G16" s="81"/>
    </row>
    <row r="17" spans="1:7" ht="16.5" customHeight="1">
      <c r="A17" s="84" t="s">
        <v>141</v>
      </c>
      <c r="B17" s="79"/>
      <c r="C17" s="80"/>
      <c r="D17" s="81"/>
      <c r="E17" s="81"/>
      <c r="F17" s="81"/>
      <c r="G17" s="81"/>
    </row>
    <row r="18" spans="1:7" ht="16.5" customHeight="1">
      <c r="A18" s="79" t="s">
        <v>87</v>
      </c>
      <c r="B18" s="79"/>
      <c r="C18" s="80"/>
      <c r="D18" s="81"/>
      <c r="E18" s="81"/>
      <c r="F18" s="81"/>
      <c r="G18" s="81"/>
    </row>
    <row r="19" spans="1:7" s="79" customFormat="1" ht="16.5" customHeight="1">
      <c r="A19" s="82" t="s">
        <v>117</v>
      </c>
      <c r="C19" s="80"/>
      <c r="D19" s="145">
        <v>60000</v>
      </c>
      <c r="E19" s="145">
        <f>14333+694</f>
        <v>15027</v>
      </c>
      <c r="F19" s="145">
        <v>37604</v>
      </c>
      <c r="G19" s="145">
        <f>SUM(D19:F19)</f>
        <v>112631</v>
      </c>
    </row>
    <row r="20" spans="1:7" s="79" customFormat="1" ht="16.5" customHeight="1">
      <c r="A20" s="82" t="s">
        <v>122</v>
      </c>
      <c r="C20" s="80"/>
      <c r="D20" s="145"/>
      <c r="E20" s="145"/>
      <c r="F20" s="145"/>
      <c r="G20" s="145"/>
    </row>
    <row r="21" spans="1:7" ht="16.5" customHeight="1">
      <c r="A21" s="131" t="s">
        <v>123</v>
      </c>
      <c r="C21" s="99"/>
      <c r="D21" s="132">
        <v>0</v>
      </c>
      <c r="E21" s="132">
        <v>-264</v>
      </c>
      <c r="F21" s="132">
        <v>20</v>
      </c>
      <c r="G21" s="132">
        <f>SUM(D21:F21)</f>
        <v>-244</v>
      </c>
    </row>
    <row r="22" spans="1:7" ht="16.5" customHeight="1">
      <c r="A22" s="79" t="s">
        <v>118</v>
      </c>
      <c r="C22" s="99"/>
      <c r="D22" s="135">
        <f>SUM(D19:D21)</f>
        <v>60000</v>
      </c>
      <c r="E22" s="135">
        <f>SUM(E19:E21)</f>
        <v>14763</v>
      </c>
      <c r="F22" s="135">
        <f>SUM(F19:F21)</f>
        <v>37624</v>
      </c>
      <c r="G22" s="135">
        <f>SUM(G19:G21)</f>
        <v>112387</v>
      </c>
    </row>
    <row r="23" spans="1:7" ht="16.5" customHeight="1">
      <c r="A23"/>
      <c r="C23" s="99"/>
      <c r="D23" s="132"/>
      <c r="E23" s="132"/>
      <c r="F23" s="132"/>
      <c r="G23" s="132"/>
    </row>
    <row r="24" spans="1:7" ht="16.5" customHeight="1">
      <c r="A24" s="90" t="s">
        <v>138</v>
      </c>
      <c r="C24" s="99"/>
      <c r="D24" s="132"/>
      <c r="E24" s="132"/>
      <c r="F24" s="132"/>
      <c r="G24" s="132"/>
    </row>
    <row r="25" spans="1:7" ht="16.5" customHeight="1">
      <c r="A25" s="90" t="s">
        <v>137</v>
      </c>
      <c r="C25" s="99"/>
      <c r="D25" s="132"/>
      <c r="E25" s="132"/>
      <c r="F25" s="132"/>
      <c r="G25" s="132"/>
    </row>
    <row r="26" spans="1:7" ht="16.5" customHeight="1">
      <c r="A26" s="131" t="s">
        <v>79</v>
      </c>
      <c r="C26" s="103"/>
      <c r="D26" s="154">
        <v>0</v>
      </c>
      <c r="E26" s="154">
        <v>0</v>
      </c>
      <c r="F26" s="155">
        <f>+'IS'!H28</f>
        <v>5098</v>
      </c>
      <c r="G26" s="155">
        <f>SUM(D26:F26)</f>
        <v>5098</v>
      </c>
    </row>
    <row r="27" spans="1:7" ht="16.5" customHeight="1">
      <c r="A27" s="79" t="s">
        <v>83</v>
      </c>
      <c r="C27" s="103"/>
      <c r="D27" s="153"/>
      <c r="E27" s="153"/>
      <c r="F27" s="137"/>
      <c r="G27" s="137"/>
    </row>
    <row r="28" spans="1:7" s="79" customFormat="1" ht="16.5" customHeight="1">
      <c r="A28" s="79" t="s">
        <v>84</v>
      </c>
      <c r="C28" s="142"/>
      <c r="D28" s="143">
        <f>SUM(D26:D26)</f>
        <v>0</v>
      </c>
      <c r="E28" s="143">
        <f>SUM(E26:E26)</f>
        <v>0</v>
      </c>
      <c r="F28" s="144">
        <f>SUM(F26:F26)</f>
        <v>5098</v>
      </c>
      <c r="G28" s="144">
        <f>SUM(G26:G26)</f>
        <v>5098</v>
      </c>
    </row>
    <row r="29" spans="1:7" ht="16.5" customHeight="1">
      <c r="A29" s="83" t="s">
        <v>85</v>
      </c>
      <c r="C29" s="103"/>
      <c r="D29" s="133"/>
      <c r="E29" s="133"/>
      <c r="F29" s="132"/>
      <c r="G29" s="132"/>
    </row>
    <row r="30" spans="1:7" ht="16.5" customHeight="1">
      <c r="A30" s="83" t="s">
        <v>86</v>
      </c>
      <c r="C30" s="103">
        <v>7</v>
      </c>
      <c r="D30" s="133">
        <v>0</v>
      </c>
      <c r="E30" s="133">
        <v>0</v>
      </c>
      <c r="F30" s="134">
        <v>-4320</v>
      </c>
      <c r="G30" s="132">
        <f>SUM(D30:F30)</f>
        <v>-4320</v>
      </c>
    </row>
    <row r="31" spans="1:9" s="79" customFormat="1" ht="16.5" customHeight="1" thickBot="1">
      <c r="A31" s="79" t="s">
        <v>136</v>
      </c>
      <c r="C31" s="80"/>
      <c r="D31" s="140">
        <f>+D22+D28+D30</f>
        <v>60000</v>
      </c>
      <c r="E31" s="140">
        <f>+E22+E28+E30</f>
        <v>14763</v>
      </c>
      <c r="F31" s="140">
        <f>+F22+F28+F30</f>
        <v>38402</v>
      </c>
      <c r="G31" s="140">
        <f>+G22+G28+G30</f>
        <v>113165</v>
      </c>
      <c r="I31" s="150"/>
    </row>
    <row r="32" spans="1:7" ht="16.5" customHeight="1" thickTop="1">
      <c r="A32" s="79"/>
      <c r="C32" s="99"/>
      <c r="D32" s="137"/>
      <c r="E32" s="137"/>
      <c r="F32" s="137"/>
      <c r="G32" s="137"/>
    </row>
    <row r="33" spans="1:7" ht="16.5" customHeight="1">
      <c r="A33" s="79" t="s">
        <v>139</v>
      </c>
      <c r="B33" s="79"/>
      <c r="C33" s="80"/>
      <c r="D33" s="81"/>
      <c r="E33" s="81"/>
      <c r="F33" s="81"/>
      <c r="G33" s="81"/>
    </row>
    <row r="34" spans="1:7" ht="16.5" customHeight="1">
      <c r="A34" s="84" t="s">
        <v>140</v>
      </c>
      <c r="B34" s="79"/>
      <c r="C34" s="80"/>
      <c r="D34" s="81"/>
      <c r="E34" s="81"/>
      <c r="F34" s="81"/>
      <c r="G34" s="81"/>
    </row>
    <row r="35" spans="1:7" ht="16.5" customHeight="1">
      <c r="A35" s="79" t="s">
        <v>52</v>
      </c>
      <c r="B35" s="79"/>
      <c r="C35" s="80"/>
      <c r="D35" s="81"/>
      <c r="E35" s="81"/>
      <c r="F35" s="81"/>
      <c r="G35" s="81"/>
    </row>
    <row r="36" spans="1:7" s="79" customFormat="1" ht="16.5" customHeight="1">
      <c r="A36" s="82" t="s">
        <v>117</v>
      </c>
      <c r="C36" s="80"/>
      <c r="D36" s="145">
        <v>60000</v>
      </c>
      <c r="E36" s="145">
        <f>14333+694</f>
        <v>15027</v>
      </c>
      <c r="F36" s="145">
        <v>38376</v>
      </c>
      <c r="G36" s="145">
        <f>SUM(D36:F36)</f>
        <v>113403</v>
      </c>
    </row>
    <row r="37" spans="1:7" s="79" customFormat="1" ht="16.5" customHeight="1">
      <c r="A37" s="82" t="s">
        <v>122</v>
      </c>
      <c r="C37" s="80"/>
      <c r="D37" s="145"/>
      <c r="E37" s="145"/>
      <c r="F37" s="145"/>
      <c r="G37" s="145"/>
    </row>
    <row r="38" spans="1:7" ht="16.5" customHeight="1">
      <c r="A38" s="131" t="s">
        <v>123</v>
      </c>
      <c r="C38" s="99"/>
      <c r="D38" s="132">
        <v>0</v>
      </c>
      <c r="E38" s="132">
        <v>-264</v>
      </c>
      <c r="F38" s="132">
        <v>26</v>
      </c>
      <c r="G38" s="132">
        <f>SUM(D38:F38)</f>
        <v>-238</v>
      </c>
    </row>
    <row r="39" spans="1:7" ht="16.5" customHeight="1">
      <c r="A39" s="79" t="s">
        <v>119</v>
      </c>
      <c r="C39" s="99"/>
      <c r="D39" s="135">
        <f>SUM(D36:D38)</f>
        <v>60000</v>
      </c>
      <c r="E39" s="135">
        <f>SUM(E36:E38)</f>
        <v>14763</v>
      </c>
      <c r="F39" s="135">
        <f>SUM(F36:F38)</f>
        <v>38402</v>
      </c>
      <c r="G39" s="135">
        <f>SUM(G36:G38)</f>
        <v>113165</v>
      </c>
    </row>
    <row r="40" spans="1:7" ht="16.5" customHeight="1">
      <c r="A40"/>
      <c r="C40" s="99"/>
      <c r="D40" s="137"/>
      <c r="E40" s="137"/>
      <c r="F40" s="137"/>
      <c r="G40" s="137"/>
    </row>
    <row r="41" spans="1:7" ht="16.5" customHeight="1">
      <c r="A41" s="90" t="s">
        <v>138</v>
      </c>
      <c r="C41" s="99"/>
      <c r="D41" s="132"/>
      <c r="E41" s="132"/>
      <c r="F41" s="132"/>
      <c r="G41" s="132"/>
    </row>
    <row r="42" spans="1:7" ht="16.5" customHeight="1">
      <c r="A42" s="90" t="s">
        <v>142</v>
      </c>
      <c r="C42" s="99"/>
      <c r="D42" s="132"/>
      <c r="E42" s="132"/>
      <c r="F42" s="132"/>
      <c r="G42" s="132"/>
    </row>
    <row r="43" spans="1:7" ht="16.5" customHeight="1">
      <c r="A43" s="131" t="s">
        <v>79</v>
      </c>
      <c r="C43" s="103"/>
      <c r="D43" s="133">
        <v>0</v>
      </c>
      <c r="E43" s="133">
        <v>0</v>
      </c>
      <c r="F43" s="181">
        <f>+'IS'!G28</f>
        <v>9010</v>
      </c>
      <c r="G43" s="181">
        <f>SUM(D43:F43)</f>
        <v>9010</v>
      </c>
    </row>
    <row r="44" spans="1:7" ht="16.5" customHeight="1">
      <c r="A44" s="79" t="s">
        <v>83</v>
      </c>
      <c r="C44" s="103"/>
      <c r="D44" s="136"/>
      <c r="E44" s="136"/>
      <c r="F44" s="182"/>
      <c r="G44" s="182"/>
    </row>
    <row r="45" spans="1:7" s="79" customFormat="1" ht="16.5" customHeight="1">
      <c r="A45" s="79" t="s">
        <v>82</v>
      </c>
      <c r="C45" s="142"/>
      <c r="D45" s="143">
        <f>SUM(D43:D43)</f>
        <v>0</v>
      </c>
      <c r="E45" s="143">
        <f>SUM(E43:E43)</f>
        <v>0</v>
      </c>
      <c r="F45" s="183">
        <f>SUM(F43:F43)</f>
        <v>9010</v>
      </c>
      <c r="G45" s="183">
        <f>SUM(G43:G43)</f>
        <v>9010</v>
      </c>
    </row>
    <row r="46" spans="1:7" s="79" customFormat="1" ht="16.5" customHeight="1">
      <c r="A46" s="83" t="s">
        <v>85</v>
      </c>
      <c r="C46" s="142"/>
      <c r="D46" s="143"/>
      <c r="E46" s="143"/>
      <c r="F46" s="183"/>
      <c r="G46" s="183"/>
    </row>
    <row r="47" spans="1:7" ht="16.5" customHeight="1">
      <c r="A47" s="83" t="s">
        <v>86</v>
      </c>
      <c r="C47" s="103"/>
      <c r="D47" s="133"/>
      <c r="E47" s="133"/>
      <c r="F47" s="184">
        <v>-4320</v>
      </c>
      <c r="G47" s="132">
        <f>SUM(D47:F47)</f>
        <v>-4320</v>
      </c>
    </row>
    <row r="48" spans="1:7" s="79" customFormat="1" ht="16.5" customHeight="1" thickBot="1">
      <c r="A48" s="79" t="s">
        <v>143</v>
      </c>
      <c r="C48" s="80"/>
      <c r="D48" s="140">
        <f>+D39+D47</f>
        <v>60000</v>
      </c>
      <c r="E48" s="140">
        <f>+E39+E45+E47</f>
        <v>14763</v>
      </c>
      <c r="F48" s="185">
        <f>+F39+F45+F47</f>
        <v>43092</v>
      </c>
      <c r="G48" s="185">
        <f>+G39+G45+G47</f>
        <v>117855</v>
      </c>
    </row>
    <row r="49" spans="4:7" ht="16.5" thickTop="1">
      <c r="D49" s="132"/>
      <c r="E49" s="132"/>
      <c r="F49" s="132"/>
      <c r="G49" s="132"/>
    </row>
    <row r="50" spans="1:7" s="10" customFormat="1" ht="15.75">
      <c r="A50" s="48" t="s">
        <v>127</v>
      </c>
      <c r="B50" s="48"/>
      <c r="C50" s="48"/>
      <c r="D50" s="48"/>
      <c r="E50" s="89"/>
      <c r="F50" s="89"/>
      <c r="G50" s="116"/>
    </row>
    <row r="51" spans="1:7" s="10" customFormat="1" ht="15.75">
      <c r="A51" s="87" t="s">
        <v>131</v>
      </c>
      <c r="B51" s="48"/>
      <c r="C51" s="48"/>
      <c r="D51" s="48"/>
      <c r="E51" s="89"/>
      <c r="F51" s="89"/>
      <c r="G51" s="116"/>
    </row>
    <row r="52" spans="1:7" ht="15.75">
      <c r="A52" s="48" t="s">
        <v>126</v>
      </c>
      <c r="B52" s="48"/>
      <c r="C52" s="10"/>
      <c r="D52" s="10"/>
      <c r="E52" s="10"/>
      <c r="F52" s="10"/>
      <c r="G52" s="132"/>
    </row>
    <row r="53" spans="4:7" ht="15.75">
      <c r="D53" s="132"/>
      <c r="E53" s="132"/>
      <c r="F53" s="132"/>
      <c r="G53" s="132"/>
    </row>
    <row r="54" spans="4:7" ht="15.75">
      <c r="D54" s="132"/>
      <c r="E54" s="132"/>
      <c r="F54" s="132"/>
      <c r="G54" s="132"/>
    </row>
    <row r="55" spans="4:7" ht="15.75">
      <c r="D55" s="132"/>
      <c r="E55" s="132"/>
      <c r="F55" s="132"/>
      <c r="G55" s="132"/>
    </row>
    <row r="56" spans="4:7" ht="15.75">
      <c r="D56" s="132"/>
      <c r="E56" s="132"/>
      <c r="F56" s="132"/>
      <c r="G56" s="132"/>
    </row>
    <row r="57" spans="4:7" ht="15.75">
      <c r="D57" s="132"/>
      <c r="E57" s="132"/>
      <c r="F57" s="132"/>
      <c r="G57" s="132"/>
    </row>
    <row r="58" spans="4:7" ht="15.75">
      <c r="D58" s="132"/>
      <c r="E58" s="132"/>
      <c r="F58" s="132"/>
      <c r="G58" s="132"/>
    </row>
    <row r="59" spans="4:7" ht="15.75">
      <c r="D59" s="132"/>
      <c r="E59" s="132"/>
      <c r="F59" s="132"/>
      <c r="G59" s="132"/>
    </row>
    <row r="60" spans="4:7" ht="15.75">
      <c r="D60" s="132"/>
      <c r="E60" s="132"/>
      <c r="F60" s="132"/>
      <c r="G60" s="132"/>
    </row>
    <row r="61" spans="4:7" ht="15.75">
      <c r="D61" s="132"/>
      <c r="E61" s="132"/>
      <c r="F61" s="132"/>
      <c r="G61" s="132"/>
    </row>
    <row r="62" spans="4:7" ht="15.75">
      <c r="D62" s="132"/>
      <c r="E62" s="132"/>
      <c r="F62" s="132"/>
      <c r="G62" s="132"/>
    </row>
    <row r="63" spans="4:7" ht="15.75">
      <c r="D63" s="132"/>
      <c r="E63" s="132"/>
      <c r="F63" s="132"/>
      <c r="G63" s="132"/>
    </row>
    <row r="64" spans="4:7" ht="15.75">
      <c r="D64" s="132"/>
      <c r="E64" s="132"/>
      <c r="F64" s="132"/>
      <c r="G64" s="132"/>
    </row>
    <row r="65" spans="4:7" ht="15.75">
      <c r="D65" s="132"/>
      <c r="E65" s="132"/>
      <c r="F65" s="132"/>
      <c r="G65" s="132"/>
    </row>
    <row r="66" spans="4:7" ht="15.75">
      <c r="D66" s="132"/>
      <c r="E66" s="132"/>
      <c r="F66" s="132"/>
      <c r="G66" s="132"/>
    </row>
    <row r="67" spans="4:7" ht="15.75">
      <c r="D67" s="132"/>
      <c r="E67" s="132"/>
      <c r="F67" s="132"/>
      <c r="G67" s="132"/>
    </row>
    <row r="68" spans="4:7" ht="15.75">
      <c r="D68" s="132"/>
      <c r="E68" s="132"/>
      <c r="F68" s="132"/>
      <c r="G68" s="132"/>
    </row>
    <row r="69" spans="4:7" ht="15.75">
      <c r="D69" s="132"/>
      <c r="E69" s="132"/>
      <c r="F69" s="132"/>
      <c r="G69" s="132"/>
    </row>
    <row r="70" spans="4:7" ht="15.75">
      <c r="D70" s="132"/>
      <c r="E70" s="132"/>
      <c r="F70" s="132"/>
      <c r="G70" s="132"/>
    </row>
    <row r="71" spans="4:7" ht="15.75">
      <c r="D71" s="132"/>
      <c r="E71" s="132"/>
      <c r="F71" s="132"/>
      <c r="G71" s="132"/>
    </row>
    <row r="72" spans="4:7" ht="15.75">
      <c r="D72" s="132"/>
      <c r="E72" s="132"/>
      <c r="F72" s="132"/>
      <c r="G72" s="132"/>
    </row>
    <row r="73" spans="4:7" ht="15.75">
      <c r="D73" s="132"/>
      <c r="E73" s="132"/>
      <c r="F73" s="132"/>
      <c r="G73" s="132"/>
    </row>
    <row r="74" spans="4:7" ht="15.75">
      <c r="D74" s="132"/>
      <c r="E74" s="132"/>
      <c r="F74" s="132"/>
      <c r="G74" s="132"/>
    </row>
    <row r="75" spans="4:7" ht="15.75">
      <c r="D75" s="132"/>
      <c r="E75" s="132"/>
      <c r="F75" s="132"/>
      <c r="G75" s="132"/>
    </row>
    <row r="76" spans="4:7" ht="15.75">
      <c r="D76" s="132"/>
      <c r="E76" s="132"/>
      <c r="F76" s="132"/>
      <c r="G76" s="132"/>
    </row>
    <row r="77" spans="4:7" ht="15.75">
      <c r="D77" s="132"/>
      <c r="E77" s="132"/>
      <c r="F77" s="132"/>
      <c r="G77" s="132"/>
    </row>
    <row r="78" spans="4:7" ht="15.75">
      <c r="D78" s="132"/>
      <c r="E78" s="132"/>
      <c r="F78" s="132"/>
      <c r="G78" s="132"/>
    </row>
    <row r="79" spans="4:7" ht="15.75">
      <c r="D79" s="132"/>
      <c r="E79" s="132"/>
      <c r="F79" s="132"/>
      <c r="G79" s="132"/>
    </row>
    <row r="80" spans="4:7" ht="15.75">
      <c r="D80" s="132"/>
      <c r="E80" s="132"/>
      <c r="F80" s="132"/>
      <c r="G80" s="132"/>
    </row>
    <row r="81" spans="4:7" ht="15.75">
      <c r="D81" s="132"/>
      <c r="E81" s="132"/>
      <c r="F81" s="132"/>
      <c r="G81" s="132"/>
    </row>
    <row r="82" spans="4:7" ht="15.75">
      <c r="D82" s="132"/>
      <c r="E82" s="132"/>
      <c r="F82" s="132"/>
      <c r="G82" s="132"/>
    </row>
    <row r="83" spans="4:7" ht="15.75">
      <c r="D83" s="132"/>
      <c r="E83" s="132"/>
      <c r="F83" s="132"/>
      <c r="G83" s="132"/>
    </row>
    <row r="84" spans="4:7" ht="15.75">
      <c r="D84" s="132"/>
      <c r="E84" s="132"/>
      <c r="F84" s="132"/>
      <c r="G84" s="132"/>
    </row>
    <row r="85" spans="4:7" ht="15.75">
      <c r="D85" s="132"/>
      <c r="E85" s="132"/>
      <c r="F85" s="132"/>
      <c r="G85" s="132"/>
    </row>
    <row r="86" spans="4:7" ht="15.75">
      <c r="D86" s="132"/>
      <c r="E86" s="132"/>
      <c r="F86" s="132"/>
      <c r="G86" s="132"/>
    </row>
    <row r="87" spans="4:7" ht="15.75">
      <c r="D87" s="132"/>
      <c r="E87" s="132"/>
      <c r="F87" s="132"/>
      <c r="G87" s="132"/>
    </row>
    <row r="88" spans="4:7" ht="15.75">
      <c r="D88" s="132"/>
      <c r="E88" s="132"/>
      <c r="F88" s="132"/>
      <c r="G88" s="132"/>
    </row>
    <row r="89" spans="4:7" ht="15.75">
      <c r="D89" s="132"/>
      <c r="E89" s="132"/>
      <c r="F89" s="132"/>
      <c r="G89" s="132"/>
    </row>
    <row r="90" spans="4:7" ht="15.75">
      <c r="D90" s="132"/>
      <c r="E90" s="132"/>
      <c r="F90" s="132"/>
      <c r="G90" s="132"/>
    </row>
    <row r="91" spans="4:7" ht="15.75">
      <c r="D91" s="132"/>
      <c r="E91" s="132"/>
      <c r="F91" s="132"/>
      <c r="G91" s="132"/>
    </row>
    <row r="92" spans="4:7" ht="15.75">
      <c r="D92" s="132"/>
      <c r="E92" s="132"/>
      <c r="F92" s="132"/>
      <c r="G92" s="132"/>
    </row>
    <row r="93" spans="4:7" ht="15.75">
      <c r="D93" s="132"/>
      <c r="E93" s="132"/>
      <c r="F93" s="132"/>
      <c r="G93" s="132"/>
    </row>
    <row r="94" spans="4:7" ht="15.75">
      <c r="D94" s="132"/>
      <c r="E94" s="132"/>
      <c r="F94" s="132"/>
      <c r="G94" s="132"/>
    </row>
    <row r="95" spans="4:7" ht="15.75">
      <c r="D95" s="132"/>
      <c r="E95" s="132"/>
      <c r="F95" s="132"/>
      <c r="G95" s="132"/>
    </row>
    <row r="96" spans="4:7" ht="15.75">
      <c r="D96" s="132"/>
      <c r="E96" s="132"/>
      <c r="F96" s="132"/>
      <c r="G96" s="132"/>
    </row>
    <row r="97" spans="4:7" ht="15.75">
      <c r="D97" s="132"/>
      <c r="E97" s="132"/>
      <c r="F97" s="132"/>
      <c r="G97" s="132"/>
    </row>
    <row r="98" spans="4:7" ht="15.75">
      <c r="D98" s="132"/>
      <c r="E98" s="132"/>
      <c r="F98" s="132"/>
      <c r="G98" s="132"/>
    </row>
    <row r="99" spans="4:7" ht="15.75">
      <c r="D99" s="132"/>
      <c r="E99" s="132"/>
      <c r="F99" s="132"/>
      <c r="G99" s="132"/>
    </row>
    <row r="100" spans="4:7" ht="15.75">
      <c r="D100" s="132"/>
      <c r="E100" s="132"/>
      <c r="F100" s="132"/>
      <c r="G100" s="132"/>
    </row>
    <row r="101" spans="4:7" ht="15.75">
      <c r="D101" s="132"/>
      <c r="E101" s="132"/>
      <c r="F101" s="132"/>
      <c r="G101" s="132"/>
    </row>
    <row r="102" spans="4:7" ht="15.75">
      <c r="D102" s="132"/>
      <c r="E102" s="132"/>
      <c r="F102" s="132"/>
      <c r="G102" s="132"/>
    </row>
    <row r="103" spans="4:7" ht="15.75">
      <c r="D103" s="132"/>
      <c r="E103" s="132"/>
      <c r="F103" s="132"/>
      <c r="G103" s="132"/>
    </row>
    <row r="104" spans="4:7" ht="15.75">
      <c r="D104" s="132"/>
      <c r="E104" s="132"/>
      <c r="F104" s="132"/>
      <c r="G104" s="132"/>
    </row>
    <row r="105" spans="4:7" ht="15.75">
      <c r="D105" s="132"/>
      <c r="E105" s="132"/>
      <c r="F105" s="132"/>
      <c r="G105" s="132"/>
    </row>
    <row r="106" spans="4:7" ht="15.75">
      <c r="D106" s="132"/>
      <c r="E106" s="132"/>
      <c r="F106" s="132"/>
      <c r="G106" s="132"/>
    </row>
    <row r="107" spans="4:7" ht="15.75">
      <c r="D107" s="132"/>
      <c r="E107" s="132"/>
      <c r="F107" s="132"/>
      <c r="G107" s="132"/>
    </row>
    <row r="108" spans="4:7" ht="15.75">
      <c r="D108" s="132"/>
      <c r="E108" s="132"/>
      <c r="F108" s="132"/>
      <c r="G108" s="132"/>
    </row>
    <row r="109" spans="4:7" ht="15.75">
      <c r="D109" s="132"/>
      <c r="E109" s="132"/>
      <c r="F109" s="132"/>
      <c r="G109" s="132"/>
    </row>
    <row r="110" spans="4:7" ht="15.75">
      <c r="D110" s="132"/>
      <c r="E110" s="132"/>
      <c r="F110" s="132"/>
      <c r="G110" s="132"/>
    </row>
    <row r="111" spans="4:7" ht="15.75">
      <c r="D111" s="132"/>
      <c r="E111" s="132"/>
      <c r="F111" s="132"/>
      <c r="G111" s="132"/>
    </row>
    <row r="112" spans="4:7" ht="15.75">
      <c r="D112" s="132"/>
      <c r="E112" s="132"/>
      <c r="F112" s="132"/>
      <c r="G112" s="132"/>
    </row>
    <row r="113" spans="4:7" ht="15.75">
      <c r="D113" s="132"/>
      <c r="E113" s="132"/>
      <c r="F113" s="132"/>
      <c r="G113" s="132"/>
    </row>
    <row r="114" spans="4:7" ht="15.75">
      <c r="D114" s="132"/>
      <c r="E114" s="132"/>
      <c r="F114" s="132"/>
      <c r="G114" s="132"/>
    </row>
    <row r="115" spans="4:7" ht="15.75">
      <c r="D115" s="132"/>
      <c r="E115" s="132"/>
      <c r="F115" s="132"/>
      <c r="G115" s="132"/>
    </row>
    <row r="116" spans="4:7" ht="15.75">
      <c r="D116" s="132"/>
      <c r="E116" s="132"/>
      <c r="F116" s="132"/>
      <c r="G116" s="132"/>
    </row>
    <row r="117" spans="4:7" ht="15.75">
      <c r="D117" s="132"/>
      <c r="E117" s="132"/>
      <c r="F117" s="132"/>
      <c r="G117" s="132"/>
    </row>
    <row r="118" spans="4:7" ht="15.75">
      <c r="D118" s="132"/>
      <c r="E118" s="132"/>
      <c r="F118" s="132"/>
      <c r="G118" s="132"/>
    </row>
    <row r="119" spans="4:7" ht="15.75">
      <c r="D119" s="132"/>
      <c r="E119" s="132"/>
      <c r="F119" s="132"/>
      <c r="G119" s="132"/>
    </row>
    <row r="120" spans="4:7" ht="15.75">
      <c r="D120" s="132"/>
      <c r="E120" s="132"/>
      <c r="F120" s="132"/>
      <c r="G120" s="132"/>
    </row>
    <row r="121" spans="4:7" ht="15.75">
      <c r="D121" s="132"/>
      <c r="E121" s="132"/>
      <c r="F121" s="132"/>
      <c r="G121" s="132"/>
    </row>
    <row r="122" spans="4:7" ht="15.75">
      <c r="D122" s="132"/>
      <c r="E122" s="132"/>
      <c r="F122" s="132"/>
      <c r="G122" s="132"/>
    </row>
    <row r="123" spans="4:7" ht="15.75">
      <c r="D123" s="132"/>
      <c r="E123" s="132"/>
      <c r="F123" s="132"/>
      <c r="G123" s="132"/>
    </row>
    <row r="124" spans="4:7" ht="15.75">
      <c r="D124" s="132"/>
      <c r="E124" s="132"/>
      <c r="F124" s="132"/>
      <c r="G124" s="132"/>
    </row>
    <row r="125" spans="4:7" ht="15.75">
      <c r="D125" s="132"/>
      <c r="E125" s="132"/>
      <c r="F125" s="132"/>
      <c r="G125" s="132"/>
    </row>
    <row r="126" spans="4:7" ht="15.75">
      <c r="D126" s="132"/>
      <c r="E126" s="132"/>
      <c r="F126" s="132"/>
      <c r="G126" s="132"/>
    </row>
    <row r="127" spans="4:7" ht="15.75">
      <c r="D127" s="132"/>
      <c r="E127" s="132"/>
      <c r="F127" s="132"/>
      <c r="G127" s="132"/>
    </row>
    <row r="128" spans="4:7" ht="15.75">
      <c r="D128" s="132"/>
      <c r="E128" s="132"/>
      <c r="F128" s="132"/>
      <c r="G128" s="132"/>
    </row>
    <row r="129" spans="4:7" ht="15.75">
      <c r="D129" s="132"/>
      <c r="E129" s="132"/>
      <c r="F129" s="132"/>
      <c r="G129" s="132"/>
    </row>
    <row r="130" spans="4:7" ht="15.75">
      <c r="D130" s="132"/>
      <c r="E130" s="132"/>
      <c r="F130" s="132"/>
      <c r="G130" s="132"/>
    </row>
    <row r="131" spans="4:7" ht="15.75">
      <c r="D131" s="132"/>
      <c r="E131" s="132"/>
      <c r="F131" s="132"/>
      <c r="G131" s="132"/>
    </row>
    <row r="132" spans="4:7" ht="15.75">
      <c r="D132" s="132"/>
      <c r="E132" s="132"/>
      <c r="F132" s="132"/>
      <c r="G132" s="132"/>
    </row>
    <row r="133" spans="4:7" ht="15.75">
      <c r="D133" s="132"/>
      <c r="E133" s="132"/>
      <c r="F133" s="132"/>
      <c r="G133" s="132"/>
    </row>
    <row r="134" spans="4:7" ht="15.75">
      <c r="D134" s="132"/>
      <c r="E134" s="132"/>
      <c r="F134" s="132"/>
      <c r="G134" s="132"/>
    </row>
    <row r="135" spans="4:7" ht="15.75">
      <c r="D135" s="132"/>
      <c r="E135" s="132"/>
      <c r="F135" s="132"/>
      <c r="G135" s="132"/>
    </row>
    <row r="136" spans="4:7" ht="15.75">
      <c r="D136" s="132"/>
      <c r="E136" s="132"/>
      <c r="F136" s="132"/>
      <c r="G136" s="132"/>
    </row>
    <row r="137" spans="4:7" ht="15.75">
      <c r="D137" s="132"/>
      <c r="E137" s="132"/>
      <c r="F137" s="132"/>
      <c r="G137" s="132"/>
    </row>
    <row r="138" spans="4:7" ht="15.75">
      <c r="D138" s="132"/>
      <c r="E138" s="132"/>
      <c r="F138" s="132"/>
      <c r="G138" s="132"/>
    </row>
    <row r="139" spans="4:7" ht="15.75">
      <c r="D139" s="132"/>
      <c r="E139" s="132"/>
      <c r="F139" s="132"/>
      <c r="G139" s="132"/>
    </row>
    <row r="140" spans="4:7" ht="15.75">
      <c r="D140" s="132"/>
      <c r="E140" s="132"/>
      <c r="F140" s="132"/>
      <c r="G140" s="132"/>
    </row>
    <row r="141" spans="4:7" ht="15.75">
      <c r="D141" s="132"/>
      <c r="E141" s="132"/>
      <c r="F141" s="132"/>
      <c r="G141" s="132"/>
    </row>
    <row r="142" spans="4:7" ht="15.75">
      <c r="D142" s="132"/>
      <c r="E142" s="132"/>
      <c r="F142" s="132"/>
      <c r="G142" s="132"/>
    </row>
    <row r="143" spans="4:7" ht="15.75">
      <c r="D143" s="132"/>
      <c r="E143" s="132"/>
      <c r="F143" s="132"/>
      <c r="G143" s="132"/>
    </row>
    <row r="144" spans="4:7" ht="15.75">
      <c r="D144" s="132"/>
      <c r="E144" s="132"/>
      <c r="F144" s="132"/>
      <c r="G144" s="132"/>
    </row>
    <row r="145" spans="4:7" ht="15.75">
      <c r="D145" s="132"/>
      <c r="E145" s="132"/>
      <c r="F145" s="132"/>
      <c r="G145" s="132"/>
    </row>
    <row r="146" spans="4:7" ht="15.75">
      <c r="D146" s="132"/>
      <c r="E146" s="132"/>
      <c r="F146" s="132"/>
      <c r="G146" s="132"/>
    </row>
    <row r="147" spans="4:7" ht="15.75">
      <c r="D147" s="132"/>
      <c r="E147" s="132"/>
      <c r="F147" s="132"/>
      <c r="G147" s="132"/>
    </row>
    <row r="148" spans="4:7" ht="15.75">
      <c r="D148" s="132"/>
      <c r="E148" s="132"/>
      <c r="F148" s="132"/>
      <c r="G148" s="132"/>
    </row>
    <row r="149" spans="4:7" ht="15.75">
      <c r="D149" s="132"/>
      <c r="E149" s="132"/>
      <c r="F149" s="132"/>
      <c r="G149" s="132"/>
    </row>
    <row r="150" spans="4:7" ht="15.75">
      <c r="D150" s="132"/>
      <c r="E150" s="132"/>
      <c r="F150" s="132"/>
      <c r="G150" s="132"/>
    </row>
    <row r="151" spans="4:7" ht="15.75">
      <c r="D151" s="132"/>
      <c r="E151" s="132"/>
      <c r="F151" s="132"/>
      <c r="G151" s="132"/>
    </row>
    <row r="152" spans="4:7" ht="15.75">
      <c r="D152" s="132"/>
      <c r="E152" s="132"/>
      <c r="F152" s="132"/>
      <c r="G152" s="132"/>
    </row>
    <row r="153" spans="4:7" ht="15.75">
      <c r="D153" s="132"/>
      <c r="E153" s="132"/>
      <c r="F153" s="132"/>
      <c r="G153" s="132"/>
    </row>
    <row r="154" spans="4:7" ht="15.75">
      <c r="D154" s="132"/>
      <c r="E154" s="132"/>
      <c r="F154" s="132"/>
      <c r="G154" s="132"/>
    </row>
    <row r="155" spans="4:7" ht="15.75">
      <c r="D155" s="132"/>
      <c r="E155" s="132"/>
      <c r="F155" s="132"/>
      <c r="G155" s="132"/>
    </row>
    <row r="156" spans="4:7" ht="15.75">
      <c r="D156" s="132"/>
      <c r="E156" s="132"/>
      <c r="F156" s="132"/>
      <c r="G156" s="132"/>
    </row>
    <row r="157" spans="4:7" ht="15.75">
      <c r="D157" s="132"/>
      <c r="E157" s="132"/>
      <c r="F157" s="132"/>
      <c r="G157" s="132"/>
    </row>
    <row r="158" spans="4:7" ht="15.75">
      <c r="D158" s="132"/>
      <c r="E158" s="132"/>
      <c r="F158" s="132"/>
      <c r="G158" s="132"/>
    </row>
    <row r="159" spans="4:7" ht="15.75">
      <c r="D159" s="132"/>
      <c r="E159" s="132"/>
      <c r="F159" s="132"/>
      <c r="G159" s="132"/>
    </row>
    <row r="160" spans="4:7" ht="15.75">
      <c r="D160" s="132"/>
      <c r="E160" s="132"/>
      <c r="F160" s="132"/>
      <c r="G160" s="132"/>
    </row>
    <row r="161" spans="4:7" ht="15.75">
      <c r="D161" s="132"/>
      <c r="E161" s="132"/>
      <c r="F161" s="132"/>
      <c r="G161" s="132"/>
    </row>
    <row r="162" spans="4:7" ht="15.75">
      <c r="D162" s="132"/>
      <c r="E162" s="132"/>
      <c r="F162" s="132"/>
      <c r="G162" s="132"/>
    </row>
    <row r="163" spans="4:7" ht="15.75">
      <c r="D163" s="132"/>
      <c r="E163" s="132"/>
      <c r="F163" s="132"/>
      <c r="G163" s="132"/>
    </row>
    <row r="164" spans="4:7" ht="15.75">
      <c r="D164" s="132"/>
      <c r="E164" s="132"/>
      <c r="F164" s="132"/>
      <c r="G164" s="132"/>
    </row>
    <row r="165" spans="4:7" ht="15.75">
      <c r="D165" s="132"/>
      <c r="E165" s="132"/>
      <c r="F165" s="132"/>
      <c r="G165" s="132"/>
    </row>
    <row r="166" spans="4:7" ht="15.75">
      <c r="D166" s="132"/>
      <c r="E166" s="132"/>
      <c r="F166" s="132"/>
      <c r="G166" s="132"/>
    </row>
    <row r="167" spans="4:7" ht="15.75">
      <c r="D167" s="132"/>
      <c r="E167" s="132"/>
      <c r="F167" s="132"/>
      <c r="G167" s="132"/>
    </row>
    <row r="168" spans="4:7" ht="15.75">
      <c r="D168" s="132"/>
      <c r="E168" s="132"/>
      <c r="F168" s="132"/>
      <c r="G168" s="132"/>
    </row>
    <row r="169" spans="4:7" ht="15.75">
      <c r="D169" s="132"/>
      <c r="E169" s="132"/>
      <c r="F169" s="132"/>
      <c r="G169" s="132"/>
    </row>
    <row r="170" spans="4:7" ht="15.75">
      <c r="D170" s="132"/>
      <c r="E170" s="132"/>
      <c r="F170" s="132"/>
      <c r="G170" s="132"/>
    </row>
    <row r="171" spans="4:7" ht="15.75">
      <c r="D171" s="132"/>
      <c r="E171" s="132"/>
      <c r="F171" s="132"/>
      <c r="G171" s="132"/>
    </row>
    <row r="172" spans="4:7" ht="15.75">
      <c r="D172" s="132"/>
      <c r="E172" s="132"/>
      <c r="F172" s="132"/>
      <c r="G172" s="132"/>
    </row>
    <row r="173" spans="4:7" ht="15.75">
      <c r="D173" s="132"/>
      <c r="E173" s="132"/>
      <c r="F173" s="132"/>
      <c r="G173" s="132"/>
    </row>
    <row r="174" spans="4:7" ht="15.75">
      <c r="D174" s="132"/>
      <c r="E174" s="132"/>
      <c r="F174" s="132"/>
      <c r="G174" s="132"/>
    </row>
    <row r="175" spans="4:7" ht="15.75">
      <c r="D175" s="132"/>
      <c r="E175" s="132"/>
      <c r="F175" s="132"/>
      <c r="G175" s="132"/>
    </row>
    <row r="176" spans="4:7" ht="15.75">
      <c r="D176" s="132"/>
      <c r="E176" s="132"/>
      <c r="F176" s="132"/>
      <c r="G176" s="132"/>
    </row>
    <row r="177" spans="4:7" ht="15.75">
      <c r="D177" s="132"/>
      <c r="E177" s="132"/>
      <c r="F177" s="132"/>
      <c r="G177" s="132"/>
    </row>
    <row r="178" spans="4:7" ht="15.75">
      <c r="D178" s="132"/>
      <c r="E178" s="132"/>
      <c r="F178" s="132"/>
      <c r="G178" s="132"/>
    </row>
    <row r="179" spans="4:7" ht="15.75">
      <c r="D179" s="132"/>
      <c r="E179" s="132"/>
      <c r="F179" s="132"/>
      <c r="G179" s="132"/>
    </row>
    <row r="180" spans="4:7" ht="15.75">
      <c r="D180" s="132"/>
      <c r="E180" s="132"/>
      <c r="F180" s="132"/>
      <c r="G180" s="132"/>
    </row>
    <row r="181" spans="4:7" ht="15.75">
      <c r="D181" s="132"/>
      <c r="E181" s="132"/>
      <c r="F181" s="132"/>
      <c r="G181" s="132"/>
    </row>
    <row r="182" spans="4:7" ht="15.75">
      <c r="D182" s="132"/>
      <c r="E182" s="132"/>
      <c r="F182" s="132"/>
      <c r="G182" s="132"/>
    </row>
    <row r="183" spans="4:7" ht="15.75">
      <c r="D183" s="132"/>
      <c r="E183" s="132"/>
      <c r="F183" s="132"/>
      <c r="G183" s="132"/>
    </row>
    <row r="184" spans="4:7" ht="15.75">
      <c r="D184" s="132"/>
      <c r="E184" s="132"/>
      <c r="F184" s="132"/>
      <c r="G184" s="132"/>
    </row>
    <row r="185" spans="4:7" ht="15.75">
      <c r="D185" s="132"/>
      <c r="E185" s="132"/>
      <c r="F185" s="132"/>
      <c r="G185" s="132"/>
    </row>
    <row r="186" spans="4:7" ht="15.75">
      <c r="D186" s="132"/>
      <c r="E186" s="132"/>
      <c r="F186" s="132"/>
      <c r="G186" s="132"/>
    </row>
    <row r="187" spans="4:7" ht="15.75">
      <c r="D187" s="132"/>
      <c r="E187" s="132"/>
      <c r="F187" s="132"/>
      <c r="G187" s="132"/>
    </row>
    <row r="188" spans="4:7" ht="15.75">
      <c r="D188" s="132"/>
      <c r="E188" s="132"/>
      <c r="F188" s="132"/>
      <c r="G188" s="132"/>
    </row>
    <row r="189" spans="4:7" ht="15.75">
      <c r="D189" s="132"/>
      <c r="E189" s="132"/>
      <c r="F189" s="132"/>
      <c r="G189" s="132"/>
    </row>
    <row r="190" spans="4:7" ht="15.75">
      <c r="D190" s="132"/>
      <c r="E190" s="132"/>
      <c r="F190" s="132"/>
      <c r="G190" s="132"/>
    </row>
    <row r="191" spans="4:7" ht="15.75">
      <c r="D191" s="132"/>
      <c r="E191" s="132"/>
      <c r="F191" s="132"/>
      <c r="G191" s="132"/>
    </row>
    <row r="192" spans="4:7" ht="15.75">
      <c r="D192" s="132"/>
      <c r="E192" s="132"/>
      <c r="F192" s="132"/>
      <c r="G192" s="132"/>
    </row>
    <row r="193" spans="4:7" ht="15.75">
      <c r="D193" s="132"/>
      <c r="E193" s="132"/>
      <c r="F193" s="132"/>
      <c r="G193" s="132"/>
    </row>
    <row r="194" spans="4:7" ht="15.75">
      <c r="D194" s="132"/>
      <c r="E194" s="132"/>
      <c r="F194" s="132"/>
      <c r="G194" s="132"/>
    </row>
    <row r="195" spans="4:7" ht="15.75">
      <c r="D195" s="132"/>
      <c r="E195" s="132"/>
      <c r="F195" s="132"/>
      <c r="G195" s="132"/>
    </row>
    <row r="196" spans="4:7" ht="15.75">
      <c r="D196" s="132"/>
      <c r="E196" s="132"/>
      <c r="F196" s="132"/>
      <c r="G196" s="132"/>
    </row>
    <row r="197" spans="4:7" ht="15.75">
      <c r="D197" s="132"/>
      <c r="E197" s="132"/>
      <c r="F197" s="132"/>
      <c r="G197" s="132"/>
    </row>
    <row r="198" spans="4:7" ht="15.75">
      <c r="D198" s="132"/>
      <c r="E198" s="132"/>
      <c r="F198" s="132"/>
      <c r="G198" s="132"/>
    </row>
    <row r="199" spans="4:7" ht="15.75">
      <c r="D199" s="132"/>
      <c r="E199" s="132"/>
      <c r="F199" s="132"/>
      <c r="G199" s="132"/>
    </row>
    <row r="200" spans="4:7" ht="15.75">
      <c r="D200" s="132"/>
      <c r="E200" s="132"/>
      <c r="F200" s="132"/>
      <c r="G200" s="132"/>
    </row>
    <row r="201" spans="4:7" ht="15.75">
      <c r="D201" s="132"/>
      <c r="E201" s="132"/>
      <c r="F201" s="132"/>
      <c r="G201" s="132"/>
    </row>
    <row r="202" spans="4:7" ht="15.75">
      <c r="D202" s="132"/>
      <c r="E202" s="132"/>
      <c r="F202" s="132"/>
      <c r="G202" s="132"/>
    </row>
    <row r="203" spans="4:7" ht="15.75">
      <c r="D203" s="132"/>
      <c r="E203" s="132"/>
      <c r="F203" s="132"/>
      <c r="G203" s="132"/>
    </row>
    <row r="204" spans="4:7" ht="15.75">
      <c r="D204" s="132"/>
      <c r="E204" s="132"/>
      <c r="F204" s="132"/>
      <c r="G204" s="132"/>
    </row>
    <row r="205" spans="4:7" ht="15.75">
      <c r="D205" s="132"/>
      <c r="E205" s="132"/>
      <c r="F205" s="132"/>
      <c r="G205" s="132"/>
    </row>
    <row r="206" spans="4:7" ht="15.75">
      <c r="D206" s="132"/>
      <c r="E206" s="132"/>
      <c r="F206" s="132"/>
      <c r="G206" s="132"/>
    </row>
    <row r="207" spans="4:7" ht="15.75">
      <c r="D207" s="132"/>
      <c r="E207" s="132"/>
      <c r="F207" s="132"/>
      <c r="G207" s="132"/>
    </row>
    <row r="208" spans="4:7" ht="15.75">
      <c r="D208" s="132"/>
      <c r="E208" s="132"/>
      <c r="F208" s="132"/>
      <c r="G208" s="132"/>
    </row>
    <row r="209" spans="4:7" ht="15.75">
      <c r="D209" s="132"/>
      <c r="E209" s="132"/>
      <c r="F209" s="132"/>
      <c r="G209" s="132"/>
    </row>
    <row r="210" spans="4:7" ht="15.75">
      <c r="D210" s="132"/>
      <c r="E210" s="132"/>
      <c r="F210" s="132"/>
      <c r="G210" s="132"/>
    </row>
    <row r="211" spans="4:7" ht="15.75">
      <c r="D211" s="132"/>
      <c r="E211" s="132"/>
      <c r="F211" s="132"/>
      <c r="G211" s="132"/>
    </row>
    <row r="212" spans="4:7" ht="15.75">
      <c r="D212" s="132"/>
      <c r="E212" s="132"/>
      <c r="F212" s="132"/>
      <c r="G212" s="132"/>
    </row>
    <row r="213" spans="4:7" ht="15.75">
      <c r="D213" s="132"/>
      <c r="E213" s="132"/>
      <c r="F213" s="132"/>
      <c r="G213" s="132"/>
    </row>
    <row r="214" spans="4:7" ht="15.75">
      <c r="D214" s="132"/>
      <c r="E214" s="132"/>
      <c r="F214" s="132"/>
      <c r="G214" s="132"/>
    </row>
    <row r="215" spans="4:7" ht="15.75">
      <c r="D215" s="132"/>
      <c r="E215" s="132"/>
      <c r="F215" s="132"/>
      <c r="G215" s="132"/>
    </row>
    <row r="216" spans="4:7" ht="15.75">
      <c r="D216" s="132"/>
      <c r="E216" s="132"/>
      <c r="F216" s="132"/>
      <c r="G216" s="132"/>
    </row>
    <row r="217" spans="4:7" ht="15.75">
      <c r="D217" s="132"/>
      <c r="E217" s="132"/>
      <c r="F217" s="132"/>
      <c r="G217" s="132"/>
    </row>
    <row r="218" spans="4:7" ht="15.75">
      <c r="D218" s="132"/>
      <c r="E218" s="132"/>
      <c r="F218" s="132"/>
      <c r="G218" s="132"/>
    </row>
    <row r="219" spans="4:7" ht="15.75">
      <c r="D219" s="132"/>
      <c r="E219" s="132"/>
      <c r="F219" s="132"/>
      <c r="G219" s="132"/>
    </row>
    <row r="220" spans="4:7" ht="15.75">
      <c r="D220" s="132"/>
      <c r="E220" s="132"/>
      <c r="F220" s="132"/>
      <c r="G220" s="132"/>
    </row>
    <row r="221" spans="4:7" ht="15.75">
      <c r="D221" s="132"/>
      <c r="E221" s="132"/>
      <c r="F221" s="132"/>
      <c r="G221" s="132"/>
    </row>
    <row r="222" spans="4:7" ht="15.75">
      <c r="D222" s="132"/>
      <c r="E222" s="132"/>
      <c r="F222" s="132"/>
      <c r="G222" s="132"/>
    </row>
    <row r="223" spans="4:7" ht="15.75">
      <c r="D223" s="132"/>
      <c r="E223" s="132"/>
      <c r="F223" s="132"/>
      <c r="G223" s="132"/>
    </row>
    <row r="224" spans="4:7" ht="15.75">
      <c r="D224" s="132"/>
      <c r="E224" s="132"/>
      <c r="F224" s="132"/>
      <c r="G224" s="132"/>
    </row>
    <row r="225" spans="4:7" ht="15.75">
      <c r="D225" s="132"/>
      <c r="E225" s="132"/>
      <c r="F225" s="132"/>
      <c r="G225" s="132"/>
    </row>
    <row r="226" spans="4:7" ht="15.75">
      <c r="D226" s="132"/>
      <c r="E226" s="132"/>
      <c r="F226" s="132"/>
      <c r="G226" s="132"/>
    </row>
    <row r="227" spans="4:7" ht="15.75">
      <c r="D227" s="132"/>
      <c r="E227" s="132"/>
      <c r="F227" s="132"/>
      <c r="G227" s="132"/>
    </row>
    <row r="228" spans="4:7" ht="15.75">
      <c r="D228" s="132"/>
      <c r="E228" s="132"/>
      <c r="F228" s="132"/>
      <c r="G228" s="132"/>
    </row>
    <row r="229" spans="4:7" ht="15.75">
      <c r="D229" s="132"/>
      <c r="E229" s="132"/>
      <c r="F229" s="132"/>
      <c r="G229" s="132"/>
    </row>
    <row r="230" spans="4:7" ht="15.75">
      <c r="D230" s="132"/>
      <c r="E230" s="132"/>
      <c r="F230" s="132"/>
      <c r="G230" s="132"/>
    </row>
    <row r="231" spans="4:7" ht="15.75">
      <c r="D231" s="132"/>
      <c r="E231" s="132"/>
      <c r="F231" s="132"/>
      <c r="G231" s="132"/>
    </row>
    <row r="232" spans="4:7" ht="15.75">
      <c r="D232" s="132"/>
      <c r="E232" s="132"/>
      <c r="F232" s="132"/>
      <c r="G232" s="132"/>
    </row>
    <row r="233" spans="4:7" ht="15.75">
      <c r="D233" s="132"/>
      <c r="E233" s="132"/>
      <c r="F233" s="132"/>
      <c r="G233" s="132"/>
    </row>
    <row r="234" spans="4:7" ht="15.75">
      <c r="D234" s="132"/>
      <c r="E234" s="132"/>
      <c r="F234" s="132"/>
      <c r="G234" s="132"/>
    </row>
    <row r="235" spans="4:7" ht="15.75">
      <c r="D235" s="132"/>
      <c r="E235" s="132"/>
      <c r="F235" s="132"/>
      <c r="G235" s="132"/>
    </row>
    <row r="236" spans="4:7" ht="15.75">
      <c r="D236" s="132"/>
      <c r="E236" s="132"/>
      <c r="F236" s="132"/>
      <c r="G236" s="132"/>
    </row>
    <row r="237" spans="4:7" ht="15.75">
      <c r="D237" s="132"/>
      <c r="E237" s="132"/>
      <c r="F237" s="132"/>
      <c r="G237" s="132"/>
    </row>
    <row r="238" spans="4:7" ht="15.75">
      <c r="D238" s="132"/>
      <c r="E238" s="132"/>
      <c r="F238" s="132"/>
      <c r="G238" s="132"/>
    </row>
    <row r="239" spans="4:7" ht="15.75">
      <c r="D239" s="132"/>
      <c r="E239" s="132"/>
      <c r="F239" s="132"/>
      <c r="G239" s="132"/>
    </row>
    <row r="240" spans="4:7" ht="15.75">
      <c r="D240" s="132"/>
      <c r="E240" s="132"/>
      <c r="F240" s="132"/>
      <c r="G240" s="132"/>
    </row>
    <row r="241" spans="4:7" ht="15.75">
      <c r="D241" s="132"/>
      <c r="E241" s="132"/>
      <c r="F241" s="132"/>
      <c r="G241" s="132"/>
    </row>
    <row r="242" spans="4:7" ht="15.75">
      <c r="D242" s="132"/>
      <c r="E242" s="132"/>
      <c r="F242" s="132"/>
      <c r="G242" s="132"/>
    </row>
    <row r="243" spans="4:7" ht="15.75">
      <c r="D243" s="132"/>
      <c r="E243" s="132"/>
      <c r="F243" s="132"/>
      <c r="G243" s="132"/>
    </row>
    <row r="244" spans="4:7" ht="15.75">
      <c r="D244" s="132"/>
      <c r="E244" s="132"/>
      <c r="F244" s="132"/>
      <c r="G244" s="132"/>
    </row>
    <row r="245" spans="4:7" ht="15.75">
      <c r="D245" s="132"/>
      <c r="E245" s="132"/>
      <c r="F245" s="132"/>
      <c r="G245" s="132"/>
    </row>
    <row r="246" spans="4:7" ht="15.75">
      <c r="D246" s="132"/>
      <c r="E246" s="132"/>
      <c r="F246" s="132"/>
      <c r="G246" s="132"/>
    </row>
    <row r="247" spans="4:7" ht="15.75">
      <c r="D247" s="132"/>
      <c r="E247" s="132"/>
      <c r="F247" s="132"/>
      <c r="G247" s="132"/>
    </row>
    <row r="248" spans="4:7" ht="15.75">
      <c r="D248" s="132"/>
      <c r="E248" s="132"/>
      <c r="F248" s="132"/>
      <c r="G248" s="132"/>
    </row>
    <row r="249" spans="4:7" ht="15.75">
      <c r="D249" s="132"/>
      <c r="E249" s="132"/>
      <c r="F249" s="132"/>
      <c r="G249" s="132"/>
    </row>
    <row r="250" spans="4:7" ht="15.75">
      <c r="D250" s="132"/>
      <c r="E250" s="132"/>
      <c r="F250" s="132"/>
      <c r="G250" s="132"/>
    </row>
    <row r="251" spans="4:7" ht="15.75">
      <c r="D251" s="132"/>
      <c r="E251" s="132"/>
      <c r="F251" s="132"/>
      <c r="G251" s="132"/>
    </row>
    <row r="252" spans="4:7" ht="15.75">
      <c r="D252" s="132"/>
      <c r="E252" s="132"/>
      <c r="F252" s="132"/>
      <c r="G252" s="132"/>
    </row>
    <row r="253" spans="4:7" ht="15.75">
      <c r="D253" s="132"/>
      <c r="E253" s="132"/>
      <c r="F253" s="132"/>
      <c r="G253" s="132"/>
    </row>
    <row r="254" spans="4:7" ht="15.75">
      <c r="D254" s="132"/>
      <c r="E254" s="132"/>
      <c r="F254" s="132"/>
      <c r="G254" s="132"/>
    </row>
    <row r="255" spans="4:7" ht="15.75">
      <c r="D255" s="132"/>
      <c r="E255" s="132"/>
      <c r="F255" s="132"/>
      <c r="G255" s="132"/>
    </row>
    <row r="256" spans="4:7" ht="15.75">
      <c r="D256" s="132"/>
      <c r="E256" s="132"/>
      <c r="F256" s="132"/>
      <c r="G256" s="132"/>
    </row>
    <row r="257" spans="4:7" ht="15.75">
      <c r="D257" s="132"/>
      <c r="E257" s="132"/>
      <c r="F257" s="132"/>
      <c r="G257" s="132"/>
    </row>
    <row r="258" spans="4:7" ht="15.75">
      <c r="D258" s="132"/>
      <c r="E258" s="132"/>
      <c r="F258" s="132"/>
      <c r="G258" s="132"/>
    </row>
    <row r="259" spans="4:7" ht="15.75">
      <c r="D259" s="132"/>
      <c r="E259" s="132"/>
      <c r="F259" s="132"/>
      <c r="G259" s="132"/>
    </row>
    <row r="260" spans="4:7" ht="15.75">
      <c r="D260" s="132"/>
      <c r="E260" s="132"/>
      <c r="F260" s="132"/>
      <c r="G260" s="132"/>
    </row>
    <row r="261" spans="4:7" ht="15.75">
      <c r="D261" s="132"/>
      <c r="E261" s="132"/>
      <c r="F261" s="132"/>
      <c r="G261" s="132"/>
    </row>
    <row r="262" spans="4:7" ht="15.75">
      <c r="D262" s="132"/>
      <c r="E262" s="132"/>
      <c r="F262" s="132"/>
      <c r="G262" s="132"/>
    </row>
    <row r="263" spans="4:7" ht="15.75">
      <c r="D263" s="132"/>
      <c r="E263" s="132"/>
      <c r="F263" s="132"/>
      <c r="G263" s="132"/>
    </row>
    <row r="264" spans="4:7" ht="15.75">
      <c r="D264" s="132"/>
      <c r="E264" s="132"/>
      <c r="F264" s="132"/>
      <c r="G264" s="132"/>
    </row>
    <row r="265" spans="4:7" ht="15.75">
      <c r="D265" s="132"/>
      <c r="E265" s="132"/>
      <c r="F265" s="132"/>
      <c r="G265" s="132"/>
    </row>
    <row r="266" spans="4:7" ht="15.75">
      <c r="D266" s="132"/>
      <c r="E266" s="132"/>
      <c r="F266" s="132"/>
      <c r="G266" s="132"/>
    </row>
    <row r="267" spans="4:7" ht="15.75">
      <c r="D267" s="132"/>
      <c r="E267" s="132"/>
      <c r="F267" s="132"/>
      <c r="G267" s="132"/>
    </row>
    <row r="268" spans="4:7" ht="15.75">
      <c r="D268" s="132"/>
      <c r="E268" s="132"/>
      <c r="F268" s="132"/>
      <c r="G268" s="132"/>
    </row>
    <row r="269" spans="4:7" ht="15.75">
      <c r="D269" s="132"/>
      <c r="E269" s="132"/>
      <c r="F269" s="132"/>
      <c r="G269" s="132"/>
    </row>
    <row r="270" spans="4:7" ht="15.75">
      <c r="D270" s="132"/>
      <c r="E270" s="132"/>
      <c r="F270" s="132"/>
      <c r="G270" s="132"/>
    </row>
    <row r="271" spans="4:7" ht="15.75">
      <c r="D271" s="132"/>
      <c r="E271" s="132"/>
      <c r="F271" s="132"/>
      <c r="G271" s="132"/>
    </row>
    <row r="272" spans="4:7" ht="15.75">
      <c r="D272" s="132"/>
      <c r="E272" s="132"/>
      <c r="F272" s="132"/>
      <c r="G272" s="132"/>
    </row>
    <row r="273" spans="4:7" ht="15.75">
      <c r="D273" s="132"/>
      <c r="E273" s="132"/>
      <c r="F273" s="132"/>
      <c r="G273" s="132"/>
    </row>
    <row r="274" spans="4:7" ht="15.75">
      <c r="D274" s="132"/>
      <c r="E274" s="132"/>
      <c r="F274" s="132"/>
      <c r="G274" s="132"/>
    </row>
    <row r="275" spans="4:7" ht="15.75">
      <c r="D275" s="132"/>
      <c r="E275" s="132"/>
      <c r="F275" s="132"/>
      <c r="G275" s="132"/>
    </row>
    <row r="276" spans="4:7" ht="15.75">
      <c r="D276" s="132"/>
      <c r="E276" s="132"/>
      <c r="F276" s="132"/>
      <c r="G276" s="132"/>
    </row>
    <row r="277" spans="4:7" ht="15.75">
      <c r="D277" s="132"/>
      <c r="E277" s="132"/>
      <c r="F277" s="132"/>
      <c r="G277" s="132"/>
    </row>
    <row r="278" spans="4:7" ht="15.75">
      <c r="D278" s="132"/>
      <c r="E278" s="132"/>
      <c r="F278" s="132"/>
      <c r="G278" s="132"/>
    </row>
    <row r="279" spans="4:7" ht="15.75">
      <c r="D279" s="132"/>
      <c r="E279" s="132"/>
      <c r="F279" s="132"/>
      <c r="G279" s="132"/>
    </row>
    <row r="280" spans="4:7" ht="15.75">
      <c r="D280" s="132"/>
      <c r="E280" s="132"/>
      <c r="F280" s="132"/>
      <c r="G280" s="132"/>
    </row>
    <row r="281" spans="4:7" ht="15.75">
      <c r="D281" s="132"/>
      <c r="E281" s="132"/>
      <c r="F281" s="132"/>
      <c r="G281" s="132"/>
    </row>
    <row r="282" spans="4:7" ht="15.75">
      <c r="D282" s="132"/>
      <c r="E282" s="132"/>
      <c r="F282" s="132"/>
      <c r="G282" s="132"/>
    </row>
    <row r="283" spans="4:7" ht="15.75">
      <c r="D283" s="132"/>
      <c r="E283" s="132"/>
      <c r="F283" s="132"/>
      <c r="G283" s="132"/>
    </row>
    <row r="284" spans="4:7" ht="15.75">
      <c r="D284" s="132"/>
      <c r="E284" s="132"/>
      <c r="F284" s="132"/>
      <c r="G284" s="132"/>
    </row>
    <row r="285" spans="4:7" ht="15.75">
      <c r="D285" s="132"/>
      <c r="E285" s="132"/>
      <c r="F285" s="132"/>
      <c r="G285" s="132"/>
    </row>
    <row r="286" spans="4:7" ht="15.75">
      <c r="D286" s="132"/>
      <c r="E286" s="132"/>
      <c r="F286" s="132"/>
      <c r="G286" s="132"/>
    </row>
    <row r="287" spans="4:7" ht="15.75">
      <c r="D287" s="132"/>
      <c r="E287" s="132"/>
      <c r="F287" s="132"/>
      <c r="G287" s="132"/>
    </row>
    <row r="288" spans="4:7" ht="15.75">
      <c r="D288" s="132"/>
      <c r="E288" s="132"/>
      <c r="F288" s="132"/>
      <c r="G288" s="132"/>
    </row>
    <row r="289" spans="4:7" ht="15.75">
      <c r="D289" s="132"/>
      <c r="E289" s="132"/>
      <c r="F289" s="132"/>
      <c r="G289" s="132"/>
    </row>
    <row r="290" spans="4:7" ht="15.75">
      <c r="D290" s="132"/>
      <c r="E290" s="132"/>
      <c r="F290" s="132"/>
      <c r="G290" s="132"/>
    </row>
    <row r="291" spans="4:7" ht="15.75">
      <c r="D291" s="132"/>
      <c r="E291" s="132"/>
      <c r="F291" s="132"/>
      <c r="G291" s="132"/>
    </row>
    <row r="292" spans="4:7" ht="15.75">
      <c r="D292" s="132"/>
      <c r="E292" s="132"/>
      <c r="F292" s="132"/>
      <c r="G292" s="132"/>
    </row>
    <row r="293" spans="4:7" ht="15.75">
      <c r="D293" s="132"/>
      <c r="E293" s="132"/>
      <c r="F293" s="132"/>
      <c r="G293" s="132"/>
    </row>
    <row r="294" spans="4:7" ht="15.75">
      <c r="D294" s="132"/>
      <c r="E294" s="132"/>
      <c r="F294" s="132"/>
      <c r="G294" s="132"/>
    </row>
    <row r="295" spans="4:7" ht="15.75">
      <c r="D295" s="132"/>
      <c r="E295" s="132"/>
      <c r="F295" s="132"/>
      <c r="G295" s="132"/>
    </row>
    <row r="296" spans="4:7" ht="15.75">
      <c r="D296" s="132"/>
      <c r="E296" s="132"/>
      <c r="F296" s="132"/>
      <c r="G296" s="132"/>
    </row>
    <row r="297" spans="4:7" ht="15.75">
      <c r="D297" s="132"/>
      <c r="E297" s="132"/>
      <c r="F297" s="132"/>
      <c r="G297" s="132"/>
    </row>
    <row r="298" spans="4:7" ht="15.75">
      <c r="D298" s="132"/>
      <c r="E298" s="132"/>
      <c r="F298" s="132"/>
      <c r="G298" s="132"/>
    </row>
    <row r="299" spans="4:7" ht="15.75">
      <c r="D299" s="132"/>
      <c r="E299" s="132"/>
      <c r="F299" s="132"/>
      <c r="G299" s="132"/>
    </row>
    <row r="300" spans="4:7" ht="15.75">
      <c r="D300" s="132"/>
      <c r="E300" s="132"/>
      <c r="F300" s="132"/>
      <c r="G300" s="132"/>
    </row>
    <row r="301" spans="4:7" ht="15.75">
      <c r="D301" s="132"/>
      <c r="E301" s="132"/>
      <c r="F301" s="132"/>
      <c r="G301" s="132"/>
    </row>
    <row r="302" spans="4:7" ht="15.75">
      <c r="D302" s="132"/>
      <c r="E302" s="132"/>
      <c r="F302" s="132"/>
      <c r="G302" s="132"/>
    </row>
    <row r="303" spans="4:7" ht="15.75">
      <c r="D303" s="132"/>
      <c r="E303" s="132"/>
      <c r="F303" s="132"/>
      <c r="G303" s="132"/>
    </row>
    <row r="304" spans="4:7" ht="15.75">
      <c r="D304" s="132"/>
      <c r="E304" s="132"/>
      <c r="F304" s="132"/>
      <c r="G304" s="132"/>
    </row>
    <row r="305" spans="4:7" ht="15.75">
      <c r="D305" s="132"/>
      <c r="E305" s="132"/>
      <c r="F305" s="132"/>
      <c r="G305" s="132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workbookViewId="0" topLeftCell="A4">
      <selection activeCell="B4" sqref="B4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52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F2" s="18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86" t="s">
        <v>40</v>
      </c>
      <c r="B3" s="26"/>
      <c r="C3" s="27"/>
      <c r="D3" s="27"/>
      <c r="E3" s="27"/>
      <c r="F3" s="25"/>
      <c r="G3" s="25"/>
    </row>
    <row r="4" spans="1:7" ht="15.75">
      <c r="A4" s="86"/>
      <c r="B4" s="26"/>
      <c r="C4" s="27"/>
      <c r="D4" s="27"/>
      <c r="E4" s="27"/>
      <c r="F4" s="27"/>
      <c r="G4" s="25"/>
    </row>
    <row r="5" spans="1:7" ht="15.75">
      <c r="A5" s="74" t="s">
        <v>104</v>
      </c>
      <c r="B5" s="3"/>
      <c r="C5" s="4"/>
      <c r="D5" s="4"/>
      <c r="E5" s="4"/>
      <c r="F5" s="4"/>
      <c r="G5" s="105"/>
    </row>
    <row r="6" spans="1:7" ht="15.75">
      <c r="A6" s="75" t="s">
        <v>133</v>
      </c>
      <c r="B6" s="53"/>
      <c r="C6" s="54"/>
      <c r="D6" s="54"/>
      <c r="E6" s="54"/>
      <c r="F6" s="54"/>
      <c r="G6" s="54"/>
    </row>
    <row r="7" spans="1:9" ht="15.75">
      <c r="A7" s="8" t="s">
        <v>2</v>
      </c>
      <c r="I7" s="11"/>
    </row>
    <row r="8" spans="7:9" ht="15.75" hidden="1">
      <c r="G8" s="12"/>
      <c r="H8" s="12"/>
      <c r="I8" s="55"/>
    </row>
    <row r="9" spans="3:9" ht="15.75">
      <c r="C9" s="50"/>
      <c r="G9" s="64">
        <v>2006</v>
      </c>
      <c r="H9" s="64">
        <v>2005</v>
      </c>
      <c r="I9" s="55" t="s">
        <v>3</v>
      </c>
    </row>
    <row r="10" spans="7:9" ht="15.75">
      <c r="G10" s="12" t="s">
        <v>144</v>
      </c>
      <c r="H10" s="12" t="s">
        <v>144</v>
      </c>
      <c r="I10" s="56" t="s">
        <v>4</v>
      </c>
    </row>
    <row r="11" spans="7:9" ht="15.75">
      <c r="G11" s="12" t="s">
        <v>19</v>
      </c>
      <c r="H11" s="12" t="s">
        <v>19</v>
      </c>
      <c r="I11" s="57" t="s">
        <v>5</v>
      </c>
    </row>
    <row r="12" spans="7:9" ht="15.75">
      <c r="G12" s="104">
        <v>39082</v>
      </c>
      <c r="H12" s="104">
        <v>38717</v>
      </c>
      <c r="I12" s="58">
        <v>36341</v>
      </c>
    </row>
    <row r="13" spans="7:9" ht="15.75">
      <c r="G13" s="12" t="s">
        <v>6</v>
      </c>
      <c r="H13" s="12" t="s">
        <v>6</v>
      </c>
      <c r="I13" s="55" t="s">
        <v>6</v>
      </c>
    </row>
    <row r="14" ht="15.75">
      <c r="H14" s="55" t="s">
        <v>149</v>
      </c>
    </row>
    <row r="15" spans="1:9" ht="15.75">
      <c r="A15" s="29"/>
      <c r="B15" t="s">
        <v>20</v>
      </c>
      <c r="G15" s="31">
        <f>+'IS'!G24</f>
        <v>10797</v>
      </c>
      <c r="H15" s="31">
        <f>+'IS'!H24</f>
        <v>7483</v>
      </c>
      <c r="I15" s="31">
        <v>36239</v>
      </c>
    </row>
    <row r="16" spans="1:9" ht="15.75">
      <c r="A16" s="29"/>
      <c r="B16" t="s">
        <v>21</v>
      </c>
      <c r="G16" s="31"/>
      <c r="H16" s="31"/>
      <c r="I16" s="31"/>
    </row>
    <row r="17" spans="1:9" ht="15.75">
      <c r="A17" s="29"/>
      <c r="B17"/>
      <c r="G17" s="31"/>
      <c r="H17" s="31"/>
      <c r="I17" s="31"/>
    </row>
    <row r="18" spans="1:9" ht="15.75">
      <c r="A18" s="29"/>
      <c r="B18" s="65" t="s">
        <v>22</v>
      </c>
      <c r="G18" s="96">
        <v>5818</v>
      </c>
      <c r="H18" s="96">
        <v>6102</v>
      </c>
      <c r="I18" s="60">
        <v>48112.4</v>
      </c>
    </row>
    <row r="19" spans="1:9" ht="15.75">
      <c r="A19" s="29"/>
      <c r="B19" s="65" t="s">
        <v>23</v>
      </c>
      <c r="G19" s="59">
        <v>-587</v>
      </c>
      <c r="H19" s="59">
        <v>-864</v>
      </c>
      <c r="I19" s="61"/>
    </row>
    <row r="20" spans="1:9" ht="15.75">
      <c r="A20" s="29"/>
      <c r="B20" s="67" t="s">
        <v>24</v>
      </c>
      <c r="G20" s="76">
        <f>+G15+G18+G19</f>
        <v>16028</v>
      </c>
      <c r="H20" s="76">
        <f>+H15+H18+H19</f>
        <v>12721</v>
      </c>
      <c r="I20" s="77"/>
    </row>
    <row r="21" spans="1:9" ht="15.75">
      <c r="A21" s="29"/>
      <c r="B21" s="65"/>
      <c r="G21" s="59"/>
      <c r="H21" s="59"/>
      <c r="I21" s="61"/>
    </row>
    <row r="22" spans="1:9" ht="15.75">
      <c r="A22" s="29"/>
      <c r="B22" s="67" t="s">
        <v>25</v>
      </c>
      <c r="G22" s="59"/>
      <c r="H22" s="59"/>
      <c r="I22" s="61"/>
    </row>
    <row r="23" spans="1:9" ht="15.75">
      <c r="A23" s="29"/>
      <c r="B23" s="65" t="s">
        <v>26</v>
      </c>
      <c r="G23" s="96">
        <f>1894-3943</f>
        <v>-2049</v>
      </c>
      <c r="H23" s="96">
        <f>7850-291</f>
        <v>7559</v>
      </c>
      <c r="I23" s="61"/>
    </row>
    <row r="24" spans="1:9" ht="15.75">
      <c r="A24" s="29"/>
      <c r="B24" s="65" t="s">
        <v>27</v>
      </c>
      <c r="G24" s="109">
        <v>7508</v>
      </c>
      <c r="H24" s="59">
        <v>-14376</v>
      </c>
      <c r="I24" s="61"/>
    </row>
    <row r="25" spans="1:9" ht="15.75">
      <c r="A25" s="29"/>
      <c r="B25" s="65" t="s">
        <v>51</v>
      </c>
      <c r="G25" s="109">
        <f>-2232</f>
        <v>-2232</v>
      </c>
      <c r="H25" s="59">
        <v>-1767</v>
      </c>
      <c r="I25" s="61"/>
    </row>
    <row r="26" spans="1:9" ht="15.75">
      <c r="A26" s="29"/>
      <c r="B26" s="67" t="s">
        <v>28</v>
      </c>
      <c r="G26" s="76">
        <f>SUM(G20:G25)</f>
        <v>19255</v>
      </c>
      <c r="H26" s="76">
        <f>SUM(H20:H25)</f>
        <v>4137</v>
      </c>
      <c r="I26" s="77"/>
    </row>
    <row r="27" spans="1:9" ht="15.75">
      <c r="A27" s="29"/>
      <c r="B27" s="67"/>
      <c r="G27" s="59"/>
      <c r="H27" s="59"/>
      <c r="I27" s="63">
        <v>1438</v>
      </c>
    </row>
    <row r="28" spans="1:9" ht="15.75">
      <c r="A28" s="29"/>
      <c r="B28" s="67" t="s">
        <v>29</v>
      </c>
      <c r="G28" s="59"/>
      <c r="H28" s="59"/>
      <c r="I28" s="61">
        <v>18</v>
      </c>
    </row>
    <row r="29" spans="1:9" ht="15.75">
      <c r="A29" s="29"/>
      <c r="B29" s="66" t="s">
        <v>34</v>
      </c>
      <c r="G29" s="109">
        <v>0</v>
      </c>
      <c r="H29" s="59">
        <v>-21419</v>
      </c>
      <c r="I29" s="61">
        <v>0</v>
      </c>
    </row>
    <row r="30" spans="1:9" ht="15.75">
      <c r="A30" s="29"/>
      <c r="B30" s="66" t="s">
        <v>35</v>
      </c>
      <c r="G30" s="59">
        <v>-8300</v>
      </c>
      <c r="H30" s="59">
        <f>-4501.698+1610.15+926.367</f>
        <v>-1965.1810000000003</v>
      </c>
      <c r="I30" s="61">
        <v>33196</v>
      </c>
    </row>
    <row r="31" spans="1:9" ht="15.75">
      <c r="A31" s="29"/>
      <c r="B31" s="67"/>
      <c r="G31" s="62">
        <f>SUM(G29:G30)</f>
        <v>-8300</v>
      </c>
      <c r="H31" s="62">
        <f>SUM(H29:H30)</f>
        <v>-23384.181</v>
      </c>
      <c r="I31" s="63"/>
    </row>
    <row r="32" spans="1:9" ht="15.75">
      <c r="A32" s="29"/>
      <c r="B32" s="67"/>
      <c r="G32" s="59"/>
      <c r="H32" s="59"/>
      <c r="I32" s="59"/>
    </row>
    <row r="33" spans="1:9" ht="15.75">
      <c r="A33" s="29"/>
      <c r="B33" s="67" t="s">
        <v>30</v>
      </c>
      <c r="G33" s="59"/>
      <c r="H33" s="59"/>
      <c r="I33" s="59"/>
    </row>
    <row r="34" spans="1:9" ht="15.75">
      <c r="A34" s="29"/>
      <c r="B34" s="95" t="s">
        <v>31</v>
      </c>
      <c r="G34" s="59">
        <v>-4320</v>
      </c>
      <c r="H34" s="59">
        <v>-4320</v>
      </c>
      <c r="I34" s="59"/>
    </row>
    <row r="35" spans="1:9" ht="15.75">
      <c r="A35" s="29"/>
      <c r="B35" s="95" t="s">
        <v>32</v>
      </c>
      <c r="C35" s="95"/>
      <c r="G35" s="59">
        <v>-1</v>
      </c>
      <c r="H35" s="59">
        <f>-120-313-3122-3449</f>
        <v>-7004</v>
      </c>
      <c r="I35" s="59"/>
    </row>
    <row r="36" spans="1:9" ht="15.75" hidden="1">
      <c r="A36" s="29"/>
      <c r="B36" s="67"/>
      <c r="C36" s="95" t="s">
        <v>33</v>
      </c>
      <c r="G36" s="59">
        <v>0</v>
      </c>
      <c r="H36" s="59">
        <v>0</v>
      </c>
      <c r="I36" s="59"/>
    </row>
    <row r="37" spans="1:9" ht="15.75">
      <c r="A37" s="29"/>
      <c r="B37" s="67"/>
      <c r="G37" s="62">
        <f>SUM(G34:G36)</f>
        <v>-4321</v>
      </c>
      <c r="H37" s="62">
        <f>SUM(H34:H36)</f>
        <v>-11324</v>
      </c>
      <c r="I37" s="59"/>
    </row>
    <row r="38" spans="1:10" ht="15.75">
      <c r="A38" s="29"/>
      <c r="B38" s="67"/>
      <c r="G38" s="59"/>
      <c r="H38" s="59"/>
      <c r="I38" s="59"/>
      <c r="J38" s="108"/>
    </row>
    <row r="39" spans="1:9" ht="15.75">
      <c r="A39" s="29"/>
      <c r="B39" s="65" t="s">
        <v>94</v>
      </c>
      <c r="G39" s="59">
        <f>+G26+G31+G37</f>
        <v>6634</v>
      </c>
      <c r="H39" s="59">
        <f>+H26+H31+H37</f>
        <v>-30571.181</v>
      </c>
      <c r="I39" s="59"/>
    </row>
    <row r="40" spans="1:9" ht="15.75">
      <c r="A40" s="29"/>
      <c r="B40" s="65"/>
      <c r="G40" s="59"/>
      <c r="H40" s="59"/>
      <c r="I40" s="59"/>
    </row>
    <row r="41" spans="1:9" ht="15.75">
      <c r="A41" s="29"/>
      <c r="B41" s="65" t="s">
        <v>93</v>
      </c>
      <c r="D41" s="107"/>
      <c r="G41" s="59">
        <f>+H43</f>
        <v>14587.819</v>
      </c>
      <c r="H41" s="59">
        <v>45159</v>
      </c>
      <c r="I41" s="59"/>
    </row>
    <row r="42" spans="1:9" ht="15.75">
      <c r="A42" s="29"/>
      <c r="B42" s="67"/>
      <c r="G42" s="59"/>
      <c r="H42" s="59"/>
      <c r="I42" s="59"/>
    </row>
    <row r="43" spans="1:9" ht="16.5" thickBot="1">
      <c r="A43" s="29"/>
      <c r="B43" s="65" t="s">
        <v>95</v>
      </c>
      <c r="G43" s="78">
        <f>+G39+G41</f>
        <v>21221.819</v>
      </c>
      <c r="H43" s="78">
        <f>+H39+H41</f>
        <v>14587.819</v>
      </c>
      <c r="I43" s="59"/>
    </row>
    <row r="44" spans="1:9" ht="16.5" thickTop="1">
      <c r="A44" s="29"/>
      <c r="B44" s="67"/>
      <c r="G44" s="59"/>
      <c r="H44" s="59"/>
      <c r="I44" s="59"/>
    </row>
    <row r="45" ht="15.75">
      <c r="B45" s="68"/>
    </row>
    <row r="46" spans="2:8" ht="15.75">
      <c r="B46" s="48" t="s">
        <v>120</v>
      </c>
      <c r="C46" s="48"/>
      <c r="D46" s="48"/>
      <c r="E46" s="48"/>
      <c r="F46" s="48"/>
      <c r="G46" s="48"/>
      <c r="H46" s="23"/>
    </row>
    <row r="47" spans="2:8" ht="15.75">
      <c r="B47" s="87" t="s">
        <v>130</v>
      </c>
      <c r="C47" s="48"/>
      <c r="D47" s="48"/>
      <c r="E47" s="48"/>
      <c r="F47" s="48"/>
      <c r="G47" s="48"/>
      <c r="H47" s="23"/>
    </row>
    <row r="48" spans="2:8" ht="15.75">
      <c r="B48" s="48" t="s">
        <v>121</v>
      </c>
      <c r="C48" s="23"/>
      <c r="D48" s="23"/>
      <c r="E48" s="23"/>
      <c r="F48" s="23"/>
      <c r="G48" s="23"/>
      <c r="H48" s="23"/>
    </row>
    <row r="49" ht="15.75">
      <c r="B49" s="68"/>
    </row>
    <row r="50" ht="15.75">
      <c r="B50" s="68"/>
    </row>
    <row r="51" ht="15.75">
      <c r="B51" s="68"/>
    </row>
    <row r="52" spans="2:7" ht="15.75">
      <c r="B52" s="68"/>
      <c r="G52" s="50"/>
    </row>
    <row r="53" spans="2:7" ht="15.75">
      <c r="B53" s="68"/>
      <c r="G53" s="50"/>
    </row>
    <row r="54" ht="15.75">
      <c r="B54" s="68"/>
    </row>
    <row r="55" ht="15.75">
      <c r="B55" s="68"/>
    </row>
    <row r="56" ht="15.75">
      <c r="B56" s="68"/>
    </row>
    <row r="57" ht="15.75">
      <c r="B57" s="68"/>
    </row>
    <row r="58" ht="15.75">
      <c r="B58" s="68"/>
    </row>
    <row r="59" ht="15.75">
      <c r="B59" s="68"/>
    </row>
    <row r="60" ht="15.75">
      <c r="B60" s="68"/>
    </row>
    <row r="61" ht="15.75">
      <c r="B61" s="68"/>
    </row>
    <row r="62" ht="15.75">
      <c r="B62" s="68"/>
    </row>
    <row r="63" ht="15.75">
      <c r="B63" s="68"/>
    </row>
    <row r="64" ht="15.75">
      <c r="B64" s="68"/>
    </row>
    <row r="65" ht="15.75">
      <c r="B65" s="68"/>
    </row>
    <row r="66" ht="15.75">
      <c r="B66" s="68"/>
    </row>
    <row r="67" ht="15.75">
      <c r="B67" s="68"/>
    </row>
    <row r="68" ht="15.75">
      <c r="B68" s="68"/>
    </row>
    <row r="69" ht="15.75">
      <c r="B69" s="68"/>
    </row>
    <row r="70" ht="15.75">
      <c r="B70" s="68"/>
    </row>
    <row r="71" ht="15.75">
      <c r="B71" s="68"/>
    </row>
    <row r="72" ht="15.75">
      <c r="B72" s="68"/>
    </row>
    <row r="73" ht="15.75">
      <c r="B73" s="68"/>
    </row>
    <row r="74" ht="15.75">
      <c r="B74" s="68"/>
    </row>
    <row r="75" ht="15.75">
      <c r="B75" s="68"/>
    </row>
    <row r="76" ht="15.75">
      <c r="B76" s="68"/>
    </row>
    <row r="77" ht="15.75">
      <c r="B77" s="68"/>
    </row>
    <row r="78" ht="15.75">
      <c r="B78" s="68"/>
    </row>
    <row r="79" ht="15.75">
      <c r="B79" s="68"/>
    </row>
    <row r="80" ht="15.75">
      <c r="B80" s="68"/>
    </row>
    <row r="81" ht="15.75">
      <c r="B81" s="68"/>
    </row>
    <row r="82" ht="15.75">
      <c r="B82" s="68"/>
    </row>
    <row r="83" ht="15.75">
      <c r="B83" s="68"/>
    </row>
    <row r="84" ht="15.75">
      <c r="B84" s="68"/>
    </row>
    <row r="85" ht="15.75">
      <c r="B85" s="68"/>
    </row>
    <row r="86" spans="2:7" ht="15.75">
      <c r="B86" s="68"/>
      <c r="G86" s="15" t="s">
        <v>36</v>
      </c>
    </row>
    <row r="87" ht="15.75">
      <c r="B87" s="68"/>
    </row>
    <row r="88" ht="15.75">
      <c r="B88" s="68"/>
    </row>
    <row r="89" ht="15.75">
      <c r="B89" s="68"/>
    </row>
    <row r="90" ht="15.75">
      <c r="B90" s="68"/>
    </row>
    <row r="91" ht="15.75">
      <c r="B91" s="68"/>
    </row>
    <row r="92" ht="15.75">
      <c r="B92" s="68"/>
    </row>
    <row r="93" ht="15.75">
      <c r="B93" s="68"/>
    </row>
    <row r="94" ht="15.75">
      <c r="B94" s="68"/>
    </row>
    <row r="95" ht="15.75">
      <c r="B95" s="68"/>
    </row>
    <row r="96" ht="15.75">
      <c r="B96" s="68"/>
    </row>
    <row r="97" ht="15.75">
      <c r="B97" s="68"/>
    </row>
    <row r="98" ht="15.75">
      <c r="B98" s="68"/>
    </row>
    <row r="99" ht="15.75">
      <c r="B99" s="68"/>
    </row>
    <row r="100" ht="15.75">
      <c r="B100" s="68"/>
    </row>
    <row r="101" ht="15.75">
      <c r="B101" s="68"/>
    </row>
    <row r="102" ht="15.75">
      <c r="B102" s="68"/>
    </row>
    <row r="103" ht="15.75">
      <c r="B103" s="68"/>
    </row>
    <row r="104" ht="15.75">
      <c r="B104" s="68"/>
    </row>
    <row r="105" ht="15.75">
      <c r="B105" s="68"/>
    </row>
    <row r="106" ht="15.75">
      <c r="B106" s="68"/>
    </row>
    <row r="107" ht="15.75">
      <c r="B107" s="68"/>
    </row>
    <row r="108" ht="15.75">
      <c r="B108" s="68"/>
    </row>
    <row r="109" ht="15.75">
      <c r="B109" s="68"/>
    </row>
    <row r="110" ht="15.75">
      <c r="B110" s="68"/>
    </row>
    <row r="111" ht="15.75">
      <c r="B111" s="68"/>
    </row>
    <row r="112" ht="15.75">
      <c r="B112" s="68"/>
    </row>
    <row r="113" ht="15.75">
      <c r="B113" s="68"/>
    </row>
    <row r="114" ht="15.75">
      <c r="B114" s="68"/>
    </row>
    <row r="115" ht="15.75">
      <c r="B115" s="68"/>
    </row>
    <row r="116" ht="15.75">
      <c r="B116" s="68"/>
    </row>
    <row r="117" ht="15.75">
      <c r="B117" s="68"/>
    </row>
    <row r="118" ht="15.75">
      <c r="B118" s="68"/>
    </row>
    <row r="119" ht="15.75">
      <c r="B119" s="68"/>
    </row>
    <row r="120" ht="15.75">
      <c r="B120" s="68"/>
    </row>
    <row r="121" ht="15.75">
      <c r="B121" s="68"/>
    </row>
    <row r="122" ht="15.75">
      <c r="B122" s="68"/>
    </row>
    <row r="123" ht="15.75">
      <c r="B123" s="68"/>
    </row>
    <row r="124" ht="15.75">
      <c r="B124" s="68"/>
    </row>
    <row r="125" ht="15.75">
      <c r="B125" s="68"/>
    </row>
    <row r="126" ht="15.75">
      <c r="B126" s="68"/>
    </row>
    <row r="127" ht="15.75">
      <c r="B127" s="68"/>
    </row>
    <row r="128" ht="15.75">
      <c r="B128" s="68"/>
    </row>
    <row r="129" ht="15.75">
      <c r="B129" s="68"/>
    </row>
    <row r="130" ht="15.75">
      <c r="B130" s="68"/>
    </row>
    <row r="131" ht="15.75">
      <c r="B131" s="68"/>
    </row>
    <row r="132" ht="15.75">
      <c r="B132" s="68"/>
    </row>
    <row r="133" ht="15.75">
      <c r="B133" s="68"/>
    </row>
    <row r="134" ht="15.75">
      <c r="B134" s="68"/>
    </row>
    <row r="135" ht="15.75">
      <c r="B135" s="68"/>
    </row>
    <row r="136" ht="15.75">
      <c r="B136" s="68"/>
    </row>
    <row r="137" ht="15.75">
      <c r="B137" s="68"/>
    </row>
    <row r="138" ht="15.75">
      <c r="B138" s="68"/>
    </row>
    <row r="139" ht="15.75">
      <c r="B139" s="68"/>
    </row>
    <row r="140" ht="15.75">
      <c r="B140" s="68"/>
    </row>
    <row r="141" ht="15.75">
      <c r="B141" s="68"/>
    </row>
    <row r="142" ht="15.75">
      <c r="B142" s="68"/>
    </row>
    <row r="143" ht="15.75">
      <c r="B143" s="68"/>
    </row>
    <row r="144" ht="15.75">
      <c r="B144" s="68"/>
    </row>
    <row r="145" ht="15.75">
      <c r="B145" s="68"/>
    </row>
    <row r="146" ht="15.75">
      <c r="B146" s="68"/>
    </row>
    <row r="147" ht="15.75">
      <c r="B147" s="68"/>
    </row>
    <row r="148" ht="15.75">
      <c r="B148" s="68"/>
    </row>
    <row r="149" ht="15.75">
      <c r="B149" s="68"/>
    </row>
    <row r="150" ht="15.75">
      <c r="B150" s="68"/>
    </row>
    <row r="151" ht="15.75">
      <c r="B151" s="68"/>
    </row>
    <row r="152" ht="15.75">
      <c r="B152" s="68"/>
    </row>
    <row r="153" ht="15.75">
      <c r="B153" s="68"/>
    </row>
    <row r="154" ht="15.75">
      <c r="B154" s="68"/>
    </row>
    <row r="155" ht="15.75">
      <c r="B155" s="68"/>
    </row>
    <row r="156" ht="15.75">
      <c r="B156" s="68"/>
    </row>
    <row r="157" ht="15.75">
      <c r="B157" s="68"/>
    </row>
    <row r="158" ht="15.75">
      <c r="B158" s="68"/>
    </row>
    <row r="159" ht="15.75">
      <c r="B159" s="68"/>
    </row>
    <row r="160" ht="15.75">
      <c r="B160" s="68"/>
    </row>
    <row r="161" ht="15.75">
      <c r="B161" s="68"/>
    </row>
    <row r="162" ht="15.75">
      <c r="B162" s="68"/>
    </row>
    <row r="163" ht="15.75">
      <c r="B163" s="68"/>
    </row>
    <row r="164" ht="15.75">
      <c r="B164" s="68"/>
    </row>
    <row r="165" ht="15.75">
      <c r="B165" s="68"/>
    </row>
    <row r="166" ht="15.75">
      <c r="B166" s="68"/>
    </row>
    <row r="167" ht="15.75">
      <c r="B167" s="68"/>
    </row>
    <row r="168" ht="15.75">
      <c r="B168" s="68"/>
    </row>
    <row r="169" ht="15.75">
      <c r="B169" s="68"/>
    </row>
    <row r="170" ht="15.75">
      <c r="B170" s="68"/>
    </row>
    <row r="171" ht="15.75">
      <c r="B171" s="68"/>
    </row>
    <row r="172" ht="15.75">
      <c r="B172" s="68"/>
    </row>
    <row r="173" ht="15.75">
      <c r="B173" s="68"/>
    </row>
    <row r="174" ht="15.75">
      <c r="B174" s="68"/>
    </row>
    <row r="175" ht="15.75">
      <c r="B175" s="68"/>
    </row>
    <row r="176" ht="15.75">
      <c r="B176" s="68"/>
    </row>
    <row r="177" ht="15.75">
      <c r="B177" s="68"/>
    </row>
    <row r="178" ht="15.75">
      <c r="B178" s="68"/>
    </row>
    <row r="179" ht="15.75">
      <c r="B179" s="68"/>
    </row>
    <row r="180" ht="15.75">
      <c r="B180" s="68"/>
    </row>
    <row r="181" ht="15.75">
      <c r="B181" s="68"/>
    </row>
    <row r="182" ht="15.75">
      <c r="B182" s="68"/>
    </row>
    <row r="183" ht="15.75">
      <c r="B183" s="68"/>
    </row>
    <row r="184" ht="15.75">
      <c r="B184" s="68"/>
    </row>
    <row r="185" ht="15.75">
      <c r="B185" s="68"/>
    </row>
    <row r="186" ht="15.75">
      <c r="B186" s="68"/>
    </row>
    <row r="187" ht="15.75">
      <c r="B187" s="68"/>
    </row>
    <row r="188" ht="15.75">
      <c r="B188" s="68"/>
    </row>
    <row r="189" ht="15.75">
      <c r="B189" s="68"/>
    </row>
    <row r="190" ht="15.75">
      <c r="B190" s="68"/>
    </row>
    <row r="191" ht="15.75">
      <c r="B191" s="68"/>
    </row>
    <row r="192" ht="15.75">
      <c r="B192" s="68"/>
    </row>
    <row r="193" ht="15.75">
      <c r="B193" s="68"/>
    </row>
    <row r="194" ht="15.75">
      <c r="B194" s="68"/>
    </row>
    <row r="195" ht="15.75">
      <c r="B195" s="68"/>
    </row>
    <row r="196" ht="15.75">
      <c r="B196" s="68"/>
    </row>
    <row r="197" ht="15.75">
      <c r="B197" s="68"/>
    </row>
    <row r="198" ht="15.75">
      <c r="B198" s="68"/>
    </row>
    <row r="199" ht="15.75">
      <c r="B199" s="68"/>
    </row>
    <row r="200" ht="15.75">
      <c r="B200" s="68"/>
    </row>
    <row r="201" ht="15.75">
      <c r="B201" s="68"/>
    </row>
    <row r="202" ht="15.75">
      <c r="B202" s="68"/>
    </row>
    <row r="203" ht="15.75">
      <c r="B203" s="68"/>
    </row>
    <row r="204" ht="15.75">
      <c r="B204" s="68"/>
    </row>
    <row r="205" ht="15.75">
      <c r="B205" s="68"/>
    </row>
    <row r="206" ht="15.75">
      <c r="B206" s="68"/>
    </row>
    <row r="207" ht="15.75">
      <c r="B207" s="68"/>
    </row>
    <row r="208" ht="15.75">
      <c r="B208" s="68"/>
    </row>
    <row r="209" ht="15.75">
      <c r="B209" s="68"/>
    </row>
    <row r="210" ht="15.75">
      <c r="B210" s="68"/>
    </row>
    <row r="211" ht="15.75">
      <c r="B211" s="68"/>
    </row>
    <row r="212" ht="15.75">
      <c r="B212" s="68"/>
    </row>
    <row r="213" ht="15.75">
      <c r="B213" s="68"/>
    </row>
    <row r="214" ht="15.75">
      <c r="B214" s="68"/>
    </row>
    <row r="215" ht="15.75">
      <c r="B215" s="68"/>
    </row>
    <row r="216" ht="15.75">
      <c r="B216" s="68"/>
    </row>
    <row r="217" ht="15.75">
      <c r="B217" s="68"/>
    </row>
    <row r="218" ht="15.75">
      <c r="B218" s="68"/>
    </row>
    <row r="219" ht="15.75">
      <c r="B219" s="68"/>
    </row>
    <row r="220" ht="15.75">
      <c r="B220" s="68"/>
    </row>
    <row r="221" ht="15.75">
      <c r="B221" s="68"/>
    </row>
    <row r="222" ht="15.75">
      <c r="B222" s="68"/>
    </row>
    <row r="223" ht="15.75">
      <c r="B223" s="68"/>
    </row>
    <row r="224" ht="15.75">
      <c r="B224" s="68"/>
    </row>
    <row r="225" ht="15.75">
      <c r="B225" s="68"/>
    </row>
    <row r="226" ht="15.75">
      <c r="B226" s="68"/>
    </row>
    <row r="227" ht="15.75">
      <c r="B227" s="68"/>
    </row>
    <row r="228" ht="15.75">
      <c r="B228" s="68"/>
    </row>
    <row r="229" ht="15.75">
      <c r="B229" s="68"/>
    </row>
    <row r="230" ht="15.75">
      <c r="B230" s="68"/>
    </row>
    <row r="231" ht="15.75">
      <c r="B231" s="68"/>
    </row>
    <row r="232" ht="15.75">
      <c r="B232" s="68"/>
    </row>
    <row r="233" ht="15.75">
      <c r="B233" s="68"/>
    </row>
    <row r="234" ht="15.75">
      <c r="B234" s="68"/>
    </row>
    <row r="235" ht="15.75">
      <c r="B235" s="68"/>
    </row>
    <row r="236" ht="15.75">
      <c r="B236" s="68"/>
    </row>
    <row r="237" ht="15.75">
      <c r="B237" s="68"/>
    </row>
    <row r="238" ht="15.75">
      <c r="B238" s="68"/>
    </row>
    <row r="239" ht="15.75">
      <c r="B239" s="68"/>
    </row>
    <row r="240" ht="15.75">
      <c r="B240" s="68"/>
    </row>
    <row r="241" ht="15.75">
      <c r="B241" s="68"/>
    </row>
    <row r="242" ht="15.75">
      <c r="B242" s="68"/>
    </row>
    <row r="243" ht="15.75">
      <c r="B243" s="68"/>
    </row>
    <row r="244" ht="15.75">
      <c r="B244" s="68"/>
    </row>
    <row r="245" ht="15.75">
      <c r="B245" s="68"/>
    </row>
    <row r="246" ht="15.75">
      <c r="B246" s="68"/>
    </row>
    <row r="247" ht="15.75">
      <c r="B247" s="68"/>
    </row>
    <row r="248" ht="15.75">
      <c r="B248" s="68"/>
    </row>
    <row r="249" ht="15.75">
      <c r="B249" s="68"/>
    </row>
    <row r="250" ht="15.75">
      <c r="B250" s="68"/>
    </row>
    <row r="251" ht="15.75">
      <c r="B251" s="68"/>
    </row>
    <row r="252" ht="15.75">
      <c r="B252" s="68"/>
    </row>
    <row r="253" ht="15.75">
      <c r="B253" s="68"/>
    </row>
    <row r="254" ht="15.75">
      <c r="B254" s="68"/>
    </row>
    <row r="255" ht="15.75">
      <c r="B255" s="68"/>
    </row>
    <row r="256" ht="15.75">
      <c r="B256" s="68"/>
    </row>
    <row r="257" ht="15.75">
      <c r="B257" s="68"/>
    </row>
    <row r="258" ht="15.75">
      <c r="B258" s="68"/>
    </row>
    <row r="259" ht="15.75">
      <c r="B259" s="68"/>
    </row>
    <row r="260" ht="15.75">
      <c r="B260" s="68"/>
    </row>
    <row r="261" ht="15.75">
      <c r="B261" s="68"/>
    </row>
    <row r="262" ht="15.75">
      <c r="B262" s="68"/>
    </row>
    <row r="263" ht="15.75">
      <c r="B263" s="68"/>
    </row>
    <row r="264" ht="15.75">
      <c r="B264" s="68"/>
    </row>
    <row r="265" ht="15.75">
      <c r="B265" s="68"/>
    </row>
    <row r="266" ht="15.75">
      <c r="B266" s="68"/>
    </row>
    <row r="267" ht="15.75">
      <c r="B267" s="68"/>
    </row>
    <row r="268" ht="15.75">
      <c r="B268" s="68"/>
    </row>
    <row r="269" ht="15.75">
      <c r="B269" s="68"/>
    </row>
    <row r="270" ht="15.75">
      <c r="B270" s="68"/>
    </row>
    <row r="271" ht="15.75">
      <c r="B271" s="68"/>
    </row>
    <row r="272" ht="15.75">
      <c r="B272" s="68"/>
    </row>
    <row r="273" ht="15.75">
      <c r="B273" s="68"/>
    </row>
    <row r="274" ht="15.75">
      <c r="B274" s="68"/>
    </row>
    <row r="275" ht="15.75">
      <c r="B275" s="68"/>
    </row>
    <row r="276" ht="15.75">
      <c r="B276" s="68"/>
    </row>
    <row r="277" ht="15.75">
      <c r="B277" s="68"/>
    </row>
    <row r="278" ht="15.75">
      <c r="B278" s="68"/>
    </row>
    <row r="279" ht="15.75">
      <c r="B279" s="68"/>
    </row>
    <row r="280" ht="15.75">
      <c r="B280" s="68"/>
    </row>
    <row r="281" ht="15.75">
      <c r="B281" s="68"/>
    </row>
    <row r="282" ht="15.75">
      <c r="B282" s="68"/>
    </row>
    <row r="283" ht="15.75">
      <c r="B283" s="68"/>
    </row>
    <row r="284" ht="15.75">
      <c r="B284" s="68"/>
    </row>
    <row r="285" ht="15.75">
      <c r="B285" s="68"/>
    </row>
    <row r="286" ht="15.75">
      <c r="B286" s="68"/>
    </row>
    <row r="287" ht="15.75">
      <c r="B287" s="68"/>
    </row>
    <row r="288" ht="15.75">
      <c r="B288" s="68"/>
    </row>
    <row r="289" ht="15.75">
      <c r="B289" s="68"/>
    </row>
    <row r="290" ht="15.75">
      <c r="B290" s="68"/>
    </row>
    <row r="291" ht="15.75">
      <c r="B291" s="68"/>
    </row>
    <row r="292" ht="15.75">
      <c r="B292" s="68"/>
    </row>
    <row r="293" ht="15.75">
      <c r="B293" s="68"/>
    </row>
    <row r="294" ht="15.75">
      <c r="B294" s="68"/>
    </row>
    <row r="295" ht="15.75">
      <c r="B295" s="68"/>
    </row>
    <row r="296" ht="15.75">
      <c r="B296" s="68"/>
    </row>
    <row r="297" ht="15.75">
      <c r="B297" s="68"/>
    </row>
    <row r="298" ht="15.75">
      <c r="B298" s="68"/>
    </row>
    <row r="299" ht="15.75">
      <c r="B299" s="68"/>
    </row>
    <row r="300" ht="15.75">
      <c r="B300" s="68"/>
    </row>
    <row r="301" ht="15.75">
      <c r="B301" s="68"/>
    </row>
    <row r="302" ht="15.75">
      <c r="B302" s="68"/>
    </row>
    <row r="303" ht="15.75">
      <c r="B303" s="68"/>
    </row>
    <row r="304" ht="15.75">
      <c r="B304" s="68"/>
    </row>
    <row r="305" ht="15.75">
      <c r="B305" s="68"/>
    </row>
    <row r="306" ht="15.75">
      <c r="B306" s="68"/>
    </row>
    <row r="307" ht="15.75">
      <c r="B307" s="68"/>
    </row>
    <row r="308" ht="15.75">
      <c r="B308" s="68"/>
    </row>
    <row r="309" ht="15.75">
      <c r="B309" s="68"/>
    </row>
    <row r="310" ht="15.75">
      <c r="B310" s="68"/>
    </row>
    <row r="311" ht="15.75">
      <c r="B311" s="68"/>
    </row>
    <row r="312" ht="15.75">
      <c r="B312" s="68"/>
    </row>
    <row r="313" ht="15.75">
      <c r="B313" s="68"/>
    </row>
    <row r="314" ht="15.75">
      <c r="B314" s="68"/>
    </row>
    <row r="315" ht="15.75">
      <c r="B315" s="68"/>
    </row>
    <row r="316" ht="15.75">
      <c r="B316" s="68"/>
    </row>
    <row r="317" ht="15.75">
      <c r="B317" s="68"/>
    </row>
    <row r="318" ht="15.75">
      <c r="B318" s="68"/>
    </row>
    <row r="319" ht="15.75">
      <c r="B319" s="68"/>
    </row>
    <row r="320" ht="15.75">
      <c r="B320" s="68"/>
    </row>
    <row r="321" ht="15.75">
      <c r="B321" s="68"/>
    </row>
    <row r="322" ht="15.75">
      <c r="B322" s="68"/>
    </row>
    <row r="323" ht="15.75">
      <c r="B323" s="68"/>
    </row>
    <row r="324" ht="15.75">
      <c r="B324" s="68"/>
    </row>
    <row r="325" ht="15.75">
      <c r="B325" s="68"/>
    </row>
    <row r="326" ht="15.75">
      <c r="B326" s="68"/>
    </row>
    <row r="327" ht="15.75">
      <c r="B327" s="68"/>
    </row>
    <row r="328" ht="15.75">
      <c r="B328" s="68"/>
    </row>
    <row r="329" ht="15.75">
      <c r="B329" s="68"/>
    </row>
    <row r="330" ht="15.75">
      <c r="B330" s="68"/>
    </row>
    <row r="331" ht="15.75">
      <c r="B331" s="68"/>
    </row>
    <row r="332" ht="15.75">
      <c r="B332" s="68"/>
    </row>
    <row r="333" ht="15.75">
      <c r="B333" s="68"/>
    </row>
    <row r="334" ht="15.75">
      <c r="B334" s="68"/>
    </row>
    <row r="335" ht="15.75">
      <c r="B335" s="68"/>
    </row>
    <row r="336" ht="15.75">
      <c r="B336" s="68"/>
    </row>
    <row r="337" ht="15.75">
      <c r="B337" s="68"/>
    </row>
    <row r="338" ht="15.75">
      <c r="B338" s="68"/>
    </row>
    <row r="339" ht="15.75">
      <c r="B339" s="68"/>
    </row>
    <row r="340" ht="15.75">
      <c r="B340" s="68"/>
    </row>
    <row r="341" ht="15.75">
      <c r="B341" s="68"/>
    </row>
    <row r="342" ht="15.75">
      <c r="B342" s="68"/>
    </row>
    <row r="343" ht="15.75">
      <c r="B343" s="68"/>
    </row>
    <row r="344" ht="15.75">
      <c r="B344" s="68"/>
    </row>
    <row r="345" ht="15.75">
      <c r="B345" s="68"/>
    </row>
    <row r="346" ht="15.75">
      <c r="B346" s="68"/>
    </row>
    <row r="347" ht="15.75">
      <c r="B347" s="68"/>
    </row>
    <row r="348" ht="15.75">
      <c r="B348" s="68"/>
    </row>
    <row r="349" ht="15.75">
      <c r="B349" s="68"/>
    </row>
    <row r="350" ht="15.75">
      <c r="B350" s="68"/>
    </row>
    <row r="351" ht="15.75">
      <c r="B351" s="68"/>
    </row>
    <row r="352" ht="15.75">
      <c r="B352" s="68"/>
    </row>
    <row r="353" ht="15.75">
      <c r="B353" s="68"/>
    </row>
    <row r="354" ht="15.75">
      <c r="B354" s="68"/>
    </row>
    <row r="355" ht="15.75">
      <c r="B355" s="68"/>
    </row>
    <row r="356" ht="15.75">
      <c r="B356" s="68"/>
    </row>
    <row r="357" ht="15.75">
      <c r="B357" s="68"/>
    </row>
    <row r="358" ht="15.75">
      <c r="B358" s="68"/>
    </row>
    <row r="359" ht="15.75">
      <c r="B359" s="68"/>
    </row>
    <row r="360" ht="15.75">
      <c r="B360" s="68"/>
    </row>
    <row r="361" ht="15.75">
      <c r="B361" s="68"/>
    </row>
    <row r="362" ht="15.75">
      <c r="B362" s="68"/>
    </row>
    <row r="363" ht="15.75">
      <c r="B363" s="68"/>
    </row>
    <row r="364" ht="15.75">
      <c r="B364" s="68"/>
    </row>
    <row r="365" ht="15.75">
      <c r="B365" s="68"/>
    </row>
    <row r="366" ht="15.75">
      <c r="B366" s="68"/>
    </row>
    <row r="367" ht="15.75">
      <c r="B367" s="68"/>
    </row>
    <row r="368" ht="15.75">
      <c r="B368" s="68"/>
    </row>
    <row r="369" ht="15.75">
      <c r="B369" s="68"/>
    </row>
    <row r="370" ht="15.75">
      <c r="B370" s="68"/>
    </row>
    <row r="371" ht="15.75">
      <c r="B371" s="68"/>
    </row>
    <row r="372" ht="15.75">
      <c r="B372" s="68"/>
    </row>
    <row r="373" ht="15.75">
      <c r="B373" s="68"/>
    </row>
    <row r="374" ht="15.75">
      <c r="B374" s="68"/>
    </row>
    <row r="375" ht="15.75">
      <c r="B375" s="68"/>
    </row>
    <row r="376" ht="15.75">
      <c r="B376" s="68"/>
    </row>
    <row r="377" ht="15.75">
      <c r="B377" s="68"/>
    </row>
    <row r="378" ht="15.75">
      <c r="B378" s="68"/>
    </row>
    <row r="379" ht="15.75">
      <c r="B379" s="68"/>
    </row>
    <row r="380" ht="15.75">
      <c r="B380" s="68"/>
    </row>
    <row r="381" ht="15.75">
      <c r="B381" s="68"/>
    </row>
    <row r="382" ht="15.75">
      <c r="B382" s="68"/>
    </row>
    <row r="383" ht="15.75">
      <c r="B383" s="68"/>
    </row>
    <row r="384" ht="15.75">
      <c r="B384" s="68"/>
    </row>
    <row r="385" ht="15.75">
      <c r="B385" s="68"/>
    </row>
    <row r="386" ht="15.75">
      <c r="B386" s="68"/>
    </row>
    <row r="387" ht="15.75">
      <c r="B387" s="68"/>
    </row>
    <row r="388" ht="15.75">
      <c r="B388" s="68"/>
    </row>
    <row r="389" ht="15.75">
      <c r="B389" s="68"/>
    </row>
    <row r="390" ht="15.75">
      <c r="B390" s="68"/>
    </row>
    <row r="391" ht="15.75">
      <c r="B391" s="68"/>
    </row>
    <row r="392" ht="15.75">
      <c r="B392" s="68"/>
    </row>
    <row r="393" ht="15.75">
      <c r="B393" s="68"/>
    </row>
    <row r="394" ht="15.75">
      <c r="B394" s="68"/>
    </row>
    <row r="395" ht="15.75">
      <c r="B395" s="68"/>
    </row>
    <row r="396" ht="15.75">
      <c r="B396" s="68"/>
    </row>
    <row r="397" ht="15.75">
      <c r="B397" s="68"/>
    </row>
    <row r="398" ht="15.75">
      <c r="B398" s="68"/>
    </row>
    <row r="399" ht="15.75">
      <c r="B399" s="68"/>
    </row>
    <row r="400" ht="15.75">
      <c r="B400" s="68"/>
    </row>
    <row r="401" ht="15.75">
      <c r="B401" s="68"/>
    </row>
    <row r="402" ht="15.75">
      <c r="B402" s="68"/>
    </row>
    <row r="403" ht="15.75">
      <c r="B403" s="68"/>
    </row>
    <row r="404" ht="15.75">
      <c r="B404" s="68"/>
    </row>
    <row r="405" ht="15.75">
      <c r="B405" s="68"/>
    </row>
    <row r="406" ht="15.75">
      <c r="B406" s="68"/>
    </row>
    <row r="407" ht="15.75">
      <c r="B407" s="68"/>
    </row>
    <row r="408" ht="15.75">
      <c r="B408" s="68"/>
    </row>
    <row r="409" ht="15.75">
      <c r="B409" s="68"/>
    </row>
    <row r="410" ht="15.75">
      <c r="B410" s="68"/>
    </row>
    <row r="411" ht="15.75">
      <c r="B411" s="68"/>
    </row>
    <row r="412" ht="15.75">
      <c r="B412" s="68"/>
    </row>
    <row r="413" ht="15.75">
      <c r="B413" s="68"/>
    </row>
    <row r="414" ht="15.75">
      <c r="B414" s="68"/>
    </row>
    <row r="415" ht="15.75">
      <c r="B415" s="68"/>
    </row>
    <row r="416" ht="15.75">
      <c r="B416" s="68"/>
    </row>
    <row r="417" ht="15.75">
      <c r="B417" s="68"/>
    </row>
    <row r="418" ht="15.75">
      <c r="B418" s="68"/>
    </row>
    <row r="419" ht="15.75">
      <c r="B419" s="68"/>
    </row>
    <row r="420" ht="15.75">
      <c r="B420" s="68"/>
    </row>
    <row r="421" ht="15.75">
      <c r="B421" s="68"/>
    </row>
    <row r="422" ht="15.75">
      <c r="B422" s="68"/>
    </row>
    <row r="423" ht="15.75">
      <c r="B423" s="68"/>
    </row>
    <row r="424" ht="15.75">
      <c r="B424" s="68"/>
    </row>
    <row r="425" ht="15.75">
      <c r="B425" s="68"/>
    </row>
    <row r="426" ht="15.75">
      <c r="B426" s="68"/>
    </row>
    <row r="427" ht="15.75">
      <c r="B427" s="68"/>
    </row>
    <row r="428" ht="15.75">
      <c r="B428" s="68"/>
    </row>
    <row r="429" ht="15.75">
      <c r="B429" s="68"/>
    </row>
    <row r="430" ht="15.75">
      <c r="B430" s="68"/>
    </row>
    <row r="431" ht="15.75">
      <c r="B431" s="68"/>
    </row>
    <row r="432" ht="15.75">
      <c r="B432" s="68"/>
    </row>
    <row r="433" ht="15.75">
      <c r="B433" s="68"/>
    </row>
    <row r="434" ht="15.75">
      <c r="B434" s="68"/>
    </row>
    <row r="435" ht="15.75">
      <c r="B435" s="68"/>
    </row>
    <row r="436" ht="15.75">
      <c r="B436" s="68"/>
    </row>
    <row r="437" ht="15.75">
      <c r="B437" s="68"/>
    </row>
    <row r="438" ht="15.75">
      <c r="B438" s="68"/>
    </row>
    <row r="439" ht="15.75">
      <c r="B439" s="68"/>
    </row>
    <row r="440" ht="15.75">
      <c r="B440" s="68"/>
    </row>
    <row r="441" ht="15.75">
      <c r="B441" s="68"/>
    </row>
    <row r="442" ht="15.75">
      <c r="B442" s="68"/>
    </row>
    <row r="443" ht="15.75">
      <c r="B443" s="68"/>
    </row>
    <row r="444" ht="15.75">
      <c r="B444" s="68"/>
    </row>
    <row r="445" ht="15.75">
      <c r="B445" s="68"/>
    </row>
    <row r="446" ht="15.75">
      <c r="B446" s="68"/>
    </row>
    <row r="447" ht="15.75">
      <c r="B447" s="68"/>
    </row>
    <row r="448" ht="15.75">
      <c r="B448" s="68"/>
    </row>
    <row r="449" ht="15.75">
      <c r="B449" s="68"/>
    </row>
    <row r="450" ht="15.75">
      <c r="B450" s="68"/>
    </row>
    <row r="451" ht="15.75">
      <c r="B451" s="68"/>
    </row>
    <row r="452" ht="15.75">
      <c r="B452" s="68"/>
    </row>
    <row r="453" ht="15.75">
      <c r="B453" s="68"/>
    </row>
    <row r="454" ht="15.75">
      <c r="B454" s="68"/>
    </row>
    <row r="455" ht="15.75">
      <c r="B455" s="68"/>
    </row>
    <row r="456" ht="15.75">
      <c r="B456" s="68"/>
    </row>
    <row r="457" ht="15.75">
      <c r="B457" s="68"/>
    </row>
    <row r="458" ht="15.75">
      <c r="B458" s="68"/>
    </row>
    <row r="459" ht="15.75">
      <c r="B459" s="68"/>
    </row>
    <row r="460" ht="15.75">
      <c r="B460" s="68"/>
    </row>
    <row r="461" ht="15.75">
      <c r="B461" s="68"/>
    </row>
    <row r="462" ht="15.75">
      <c r="B462" s="68"/>
    </row>
    <row r="463" ht="15.75">
      <c r="B463" s="68"/>
    </row>
    <row r="464" ht="15.75">
      <c r="B464" s="68"/>
    </row>
    <row r="465" ht="15.75">
      <c r="B465" s="68"/>
    </row>
    <row r="466" ht="15.75">
      <c r="B466" s="68"/>
    </row>
    <row r="467" ht="15.75">
      <c r="B467" s="68"/>
    </row>
    <row r="468" ht="15.75">
      <c r="B468" s="68"/>
    </row>
    <row r="469" ht="15.75">
      <c r="B469" s="68"/>
    </row>
    <row r="470" ht="15.75">
      <c r="B470" s="68"/>
    </row>
    <row r="471" ht="15.75">
      <c r="B471" s="68"/>
    </row>
    <row r="472" ht="15.75">
      <c r="B472" s="68"/>
    </row>
    <row r="473" ht="15.75">
      <c r="B473" s="68"/>
    </row>
    <row r="474" ht="15.75">
      <c r="B474" s="68"/>
    </row>
    <row r="475" ht="15.75">
      <c r="B475" s="68"/>
    </row>
    <row r="476" ht="15.75">
      <c r="B476" s="68"/>
    </row>
    <row r="477" ht="15.75">
      <c r="B477" s="68"/>
    </row>
    <row r="478" ht="15.75">
      <c r="B478" s="68"/>
    </row>
    <row r="479" ht="15.75">
      <c r="B479" s="68"/>
    </row>
    <row r="480" ht="15.75">
      <c r="B480" s="68"/>
    </row>
    <row r="481" ht="15.75">
      <c r="B481" s="68"/>
    </row>
    <row r="482" ht="15.75">
      <c r="B482" s="68"/>
    </row>
    <row r="483" ht="15.75">
      <c r="B483" s="68"/>
    </row>
    <row r="484" ht="15.75">
      <c r="B484" s="68"/>
    </row>
    <row r="485" ht="15.75">
      <c r="B485" s="68"/>
    </row>
    <row r="486" ht="15.75">
      <c r="B486" s="68"/>
    </row>
    <row r="487" ht="15.75">
      <c r="B487" s="68"/>
    </row>
    <row r="488" ht="15.75">
      <c r="B488" s="68"/>
    </row>
    <row r="489" ht="15.75">
      <c r="B489" s="68"/>
    </row>
    <row r="490" ht="15.75">
      <c r="B490" s="68"/>
    </row>
    <row r="491" ht="15.75">
      <c r="B491" s="68"/>
    </row>
    <row r="492" ht="15.75">
      <c r="B492" s="68"/>
    </row>
    <row r="493" ht="15.75">
      <c r="B493" s="68"/>
    </row>
    <row r="494" ht="15.75">
      <c r="B494" s="68"/>
    </row>
    <row r="495" ht="15.75">
      <c r="B495" s="68"/>
    </row>
    <row r="496" ht="15.75">
      <c r="B496" s="68"/>
    </row>
    <row r="497" ht="15.75">
      <c r="B497" s="68"/>
    </row>
    <row r="498" ht="15.75">
      <c r="B498" s="68"/>
    </row>
    <row r="499" ht="15.75">
      <c r="B499" s="68"/>
    </row>
    <row r="500" ht="15.75">
      <c r="B500" s="68"/>
    </row>
    <row r="501" ht="15.75">
      <c r="B501" s="68"/>
    </row>
    <row r="502" ht="15.75">
      <c r="B502" s="68"/>
    </row>
    <row r="503" ht="15.75">
      <c r="B503" s="68"/>
    </row>
    <row r="504" ht="15.75">
      <c r="B504" s="68"/>
    </row>
    <row r="505" ht="15.75">
      <c r="B505" s="68"/>
    </row>
    <row r="506" ht="15.75">
      <c r="B506" s="68"/>
    </row>
    <row r="507" ht="15.75">
      <c r="B507" s="68"/>
    </row>
    <row r="508" ht="15.75">
      <c r="B508" s="68"/>
    </row>
    <row r="509" ht="15.75">
      <c r="B509" s="68"/>
    </row>
    <row r="510" ht="15.75">
      <c r="B510" s="68"/>
    </row>
    <row r="511" ht="15.75">
      <c r="B511" s="68"/>
    </row>
    <row r="512" ht="15.75">
      <c r="B512" s="68"/>
    </row>
    <row r="513" ht="15.75">
      <c r="B513" s="68"/>
    </row>
    <row r="514" ht="15.75">
      <c r="B514" s="68"/>
    </row>
    <row r="515" ht="15.75">
      <c r="B515" s="68"/>
    </row>
    <row r="516" ht="15.75">
      <c r="B516" s="68"/>
    </row>
    <row r="517" ht="15.75">
      <c r="B517" s="68"/>
    </row>
    <row r="518" ht="15.75">
      <c r="B518" s="68"/>
    </row>
    <row r="519" ht="15.75">
      <c r="B519" s="68"/>
    </row>
    <row r="520" ht="15.75">
      <c r="B520" s="68"/>
    </row>
    <row r="521" ht="15.75">
      <c r="B521" s="68"/>
    </row>
    <row r="522" ht="15.75">
      <c r="B522" s="68"/>
    </row>
    <row r="523" ht="15.75">
      <c r="B523" s="68"/>
    </row>
    <row r="524" ht="15.75">
      <c r="B524" s="68"/>
    </row>
    <row r="525" ht="15.75">
      <c r="B525" s="68"/>
    </row>
    <row r="526" ht="15.75">
      <c r="B526" s="68"/>
    </row>
    <row r="527" ht="15.75">
      <c r="B527" s="68"/>
    </row>
    <row r="528" ht="15.75">
      <c r="B528" s="68"/>
    </row>
    <row r="529" ht="15.75">
      <c r="B529" s="68"/>
    </row>
    <row r="530" ht="15.75">
      <c r="B530" s="68"/>
    </row>
    <row r="531" ht="15.75">
      <c r="B531" s="68"/>
    </row>
    <row r="532" ht="15.75">
      <c r="B532" s="68"/>
    </row>
    <row r="533" ht="15.75">
      <c r="B533" s="68"/>
    </row>
    <row r="534" ht="15.75">
      <c r="B534" s="68"/>
    </row>
    <row r="535" ht="15.75">
      <c r="B535" s="68"/>
    </row>
    <row r="536" ht="15.75">
      <c r="B536" s="68"/>
    </row>
    <row r="537" ht="15.75">
      <c r="B537" s="68"/>
    </row>
    <row r="538" ht="15.75">
      <c r="B538" s="68"/>
    </row>
    <row r="539" ht="15.75">
      <c r="B539" s="68"/>
    </row>
    <row r="540" ht="15.75">
      <c r="B540" s="68"/>
    </row>
    <row r="541" ht="15.75">
      <c r="B541" s="68"/>
    </row>
    <row r="542" ht="15.75">
      <c r="B542" s="68"/>
    </row>
    <row r="543" ht="15.75">
      <c r="B543" s="68"/>
    </row>
    <row r="544" ht="15.75">
      <c r="B544" s="68"/>
    </row>
    <row r="545" ht="15.75">
      <c r="B545" s="68"/>
    </row>
    <row r="546" ht="15.75">
      <c r="B546" s="68"/>
    </row>
    <row r="547" ht="15.75">
      <c r="B547" s="68"/>
    </row>
    <row r="548" ht="15.75">
      <c r="B548" s="68"/>
    </row>
    <row r="549" ht="15.75">
      <c r="B549" s="68"/>
    </row>
    <row r="550" ht="15.75">
      <c r="B550" s="68"/>
    </row>
    <row r="551" ht="15.75">
      <c r="B551" s="68"/>
    </row>
    <row r="552" ht="15.75">
      <c r="B552" s="68"/>
    </row>
    <row r="553" ht="15.75">
      <c r="B553" s="68"/>
    </row>
    <row r="554" ht="15.75">
      <c r="B554" s="68"/>
    </row>
    <row r="555" ht="15.75">
      <c r="B555" s="68"/>
    </row>
    <row r="556" ht="15.75">
      <c r="B556" s="68"/>
    </row>
    <row r="557" ht="15.75">
      <c r="B557" s="68"/>
    </row>
    <row r="558" ht="15.75">
      <c r="B558" s="68"/>
    </row>
    <row r="559" ht="15.75">
      <c r="B559" s="68"/>
    </row>
    <row r="560" ht="15.75">
      <c r="B560" s="68"/>
    </row>
    <row r="561" ht="15.75">
      <c r="B561" s="68"/>
    </row>
    <row r="562" ht="15.75">
      <c r="B562" s="68"/>
    </row>
    <row r="563" ht="15.75">
      <c r="B563" s="68"/>
    </row>
    <row r="564" ht="15.75">
      <c r="B564" s="68"/>
    </row>
    <row r="565" ht="15.75">
      <c r="B565" s="68"/>
    </row>
    <row r="566" ht="15.75">
      <c r="B566" s="68"/>
    </row>
    <row r="567" ht="15.75">
      <c r="B567" s="68"/>
    </row>
    <row r="568" ht="15.75">
      <c r="B568" s="68"/>
    </row>
    <row r="569" ht="15.75">
      <c r="B569" s="68"/>
    </row>
    <row r="570" ht="15.75">
      <c r="B570" s="68"/>
    </row>
    <row r="571" ht="15.75">
      <c r="B571" s="68"/>
    </row>
    <row r="572" ht="15.75">
      <c r="B572" s="68"/>
    </row>
    <row r="573" ht="15.75">
      <c r="B573" s="68"/>
    </row>
    <row r="574" ht="15.75">
      <c r="B574" s="68"/>
    </row>
    <row r="575" ht="15.75">
      <c r="B575" s="68"/>
    </row>
    <row r="576" ht="15.75">
      <c r="B576" s="68"/>
    </row>
    <row r="577" ht="15.75">
      <c r="B577" s="68"/>
    </row>
    <row r="578" ht="15.75">
      <c r="B578" s="68"/>
    </row>
    <row r="579" ht="15.75">
      <c r="B579" s="68"/>
    </row>
    <row r="580" ht="15.75">
      <c r="B580" s="68"/>
    </row>
    <row r="581" ht="15.75">
      <c r="B581" s="68"/>
    </row>
    <row r="582" ht="15.75">
      <c r="B582" s="68"/>
    </row>
    <row r="583" ht="15.75">
      <c r="B583" s="68"/>
    </row>
    <row r="584" ht="15.75">
      <c r="B584" s="68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Kerk</cp:lastModifiedBy>
  <cp:lastPrinted>2007-01-29T07:44:11Z</cp:lastPrinted>
  <dcterms:created xsi:type="dcterms:W3CDTF">2000-10-13T07:44:50Z</dcterms:created>
  <dcterms:modified xsi:type="dcterms:W3CDTF">2007-02-14T09:15:32Z</dcterms:modified>
  <cp:category/>
  <cp:version/>
  <cp:contentType/>
  <cp:contentStatus/>
</cp:coreProperties>
</file>